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Master" sheetId="2" r:id="rId5"/>
    <sheet name="Totals" sheetId="3" r:id="rId6"/>
    <sheet name="Actual vs Projected" sheetId="4" r:id="rId7"/>
    <sheet name="Start Date" sheetId="5" r:id="rId8"/>
    <sheet name="wrk wk" sheetId="6" r:id="rId9"/>
  </sheets>
</workbook>
</file>

<file path=xl/comments1.xml><?xml version="1.0" encoding="utf-8"?>
<comments xmlns="http://schemas.openxmlformats.org/spreadsheetml/2006/main">
  <authors>
    <author>Aaron Enfinger</author>
    <author>Jeff Steele</author>
  </authors>
  <commentList>
    <comment ref="K1" authorId="0">
      <text>
        <r>
          <rPr>
            <sz val="11"/>
            <color indexed="8"/>
            <rFont val="Helvetica Neue"/>
          </rPr>
          <t>Aaron Enfinger:
The total for $ per week of production should not be lower than $8K</t>
        </r>
      </text>
    </comment>
    <comment ref="S79" authorId="1">
      <text>
        <r>
          <rPr>
            <sz val="11"/>
            <color indexed="8"/>
            <rFont val="Helvetica Neue"/>
          </rPr>
          <t>Jeff Steele:
Shower door</t>
        </r>
      </text>
    </comment>
    <comment ref="S80" authorId="1">
      <text>
        <r>
          <rPr>
            <sz val="11"/>
            <color indexed="8"/>
            <rFont val="Helvetica Neue"/>
          </rPr>
          <t>Jeff Steele:
T&amp;G ceiling
gate</t>
        </r>
      </text>
    </comment>
    <comment ref="S84" authorId="1">
      <text>
        <r>
          <rPr>
            <sz val="11"/>
            <color indexed="8"/>
            <rFont val="Helvetica Neue"/>
          </rPr>
          <t>Jeff Steele:
Cabinet Changes
Master Bath
Porch skylights
Refinish flooring
Electric changes</t>
        </r>
      </text>
    </comment>
    <comment ref="S87" authorId="1">
      <text>
        <r>
          <rPr>
            <sz val="11"/>
            <color indexed="8"/>
            <rFont val="Helvetica Neue"/>
          </rPr>
          <t>Jeff Steele:
Floor Plan change</t>
        </r>
      </text>
    </comment>
    <comment ref="S88" authorId="1">
      <text>
        <r>
          <rPr>
            <sz val="11"/>
            <color indexed="8"/>
            <rFont val="Helvetica Neue"/>
          </rPr>
          <t>Jeff Steele:
Stair tread material
miscellaneous fireplace changes</t>
        </r>
      </text>
    </comment>
    <comment ref="S97" authorId="1">
      <text>
        <r>
          <rPr>
            <sz val="11"/>
            <color indexed="8"/>
            <rFont val="Helvetica Neue"/>
          </rPr>
          <t>Jeff Steele:
Structural in old garage
New footing @ old garage</t>
        </r>
      </text>
    </comment>
    <comment ref="F222" authorId="0">
      <text>
        <r>
          <rPr>
            <sz val="11"/>
            <color indexed="8"/>
            <rFont val="Helvetica Neue"/>
          </rPr>
          <t>Aaron Enfinger:
Lost from Deposit</t>
        </r>
      </text>
    </comment>
  </commentList>
</comments>
</file>

<file path=xl/sharedStrings.xml><?xml version="1.0" encoding="utf-8"?>
<sst xmlns="http://schemas.openxmlformats.org/spreadsheetml/2006/main" uniqueCount="512">
  <si>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</si>
  <si>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</si>
  <si>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</si>
  <si>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</si>
  <si>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Master</t>
  </si>
  <si>
    <t>Table 1</t>
  </si>
  <si>
    <t>Project</t>
  </si>
  <si>
    <t>Job#</t>
  </si>
  <si>
    <t>Sales</t>
  </si>
  <si>
    <t>Design</t>
  </si>
  <si>
    <t>PM</t>
  </si>
  <si>
    <t>Status</t>
  </si>
  <si>
    <t>Contract Ttl</t>
  </si>
  <si>
    <t># wks in design</t>
  </si>
  <si>
    <t>design $/wk</t>
  </si>
  <si>
    <t># wks in prod.</t>
  </si>
  <si>
    <t>prod. $/wk</t>
  </si>
  <si>
    <t>DA Date</t>
  </si>
  <si>
    <t>Contract Date</t>
  </si>
  <si>
    <t>Lead Testing Date</t>
  </si>
  <si>
    <t xml:space="preserve">Lead Test Filed </t>
  </si>
  <si>
    <t># Draws</t>
  </si>
  <si>
    <t>Project Launch Date</t>
  </si>
  <si>
    <t>Estimate Days</t>
  </si>
  <si>
    <t>CO Days</t>
  </si>
  <si>
    <t>Actual Days</t>
  </si>
  <si>
    <t>Sub Comp Date</t>
  </si>
  <si>
    <t>Days to SubComp</t>
  </si>
  <si>
    <t>FCO Date</t>
  </si>
  <si>
    <t>Days SubComp to FCO</t>
  </si>
  <si>
    <t>OCO Date</t>
  </si>
  <si>
    <t>Days FCO to OCO</t>
  </si>
  <si>
    <r>
      <rPr>
        <u val="single"/>
        <sz val="11"/>
        <color indexed="18"/>
        <rFont val="Calibri"/>
      </rPr>
      <t>GQ score</t>
    </r>
  </si>
  <si>
    <t>Daily Log Goal</t>
  </si>
  <si>
    <t>Daily Log Did</t>
  </si>
  <si>
    <t>Photos Goal</t>
  </si>
  <si>
    <t>Photos Did</t>
  </si>
  <si>
    <t>Schedule Goal</t>
  </si>
  <si>
    <t>Schedule Did</t>
  </si>
  <si>
    <t>Average Score</t>
  </si>
  <si>
    <t>Left Blank</t>
  </si>
  <si>
    <t>12/18/17-12/24/17</t>
  </si>
  <si>
    <t>12/25/01-12/31/17</t>
  </si>
  <si>
    <t>01/01/02-01/07/18</t>
  </si>
  <si>
    <t>01/08/02-01/14/18</t>
  </si>
  <si>
    <t>01/15/02-01/21/18</t>
  </si>
  <si>
    <t>01/22/02-01/28/18</t>
  </si>
  <si>
    <t>01/29/02-02/04/18</t>
  </si>
  <si>
    <t>02/05/02-02/11/18</t>
  </si>
  <si>
    <t>02/12/02-02/18/18</t>
  </si>
  <si>
    <t>02/19/02-02/25/18</t>
  </si>
  <si>
    <t>02/26/02-03/04/18</t>
  </si>
  <si>
    <t>03/05/02-03/11/18</t>
  </si>
  <si>
    <t>03/12/02-03/18/18</t>
  </si>
  <si>
    <t>03/19/02-03/25/18</t>
  </si>
  <si>
    <t>03/26/02-04/01/18</t>
  </si>
  <si>
    <t>04/02/02-04/08/18</t>
  </si>
  <si>
    <t>04/09/02-04/15/18</t>
  </si>
  <si>
    <t>04/16/02-04/22/18</t>
  </si>
  <si>
    <t>04/23/02-04/29/18</t>
  </si>
  <si>
    <t>04/30/02-05/06/18</t>
  </si>
  <si>
    <t>05/07/02-05/13/18</t>
  </si>
  <si>
    <t>05/14/02-05/20/18</t>
  </si>
  <si>
    <t>05/21/02-05/27/18</t>
  </si>
  <si>
    <t>05/28/02-06/03/18</t>
  </si>
  <si>
    <t>06/04/02-06/10/18</t>
  </si>
  <si>
    <t>06/11/02-06/17/18</t>
  </si>
  <si>
    <t>06/18/02-06/24/18</t>
  </si>
  <si>
    <t>06/25/02-07/01/18</t>
  </si>
  <si>
    <t>07/02/02-07/08/18</t>
  </si>
  <si>
    <t>07/09/02-07/15/18</t>
  </si>
  <si>
    <t>07/16/18-07/22/18</t>
  </si>
  <si>
    <t>07/23/18-07/29/18</t>
  </si>
  <si>
    <t>07/30/18-08/05/18</t>
  </si>
  <si>
    <t>08/06/18-08/12/18</t>
  </si>
  <si>
    <t>08/13/18-08/19/18</t>
  </si>
  <si>
    <t>08/20/18-08/26/18</t>
  </si>
  <si>
    <t>08/27/18-09/02/18</t>
  </si>
  <si>
    <t>09/03/18-09/09/18</t>
  </si>
  <si>
    <t>09/10/18-09/16/18</t>
  </si>
  <si>
    <t>09/17/18-09/23/18</t>
  </si>
  <si>
    <t>09/24/18-09/30/18</t>
  </si>
  <si>
    <t>10/01/18-10/07/18</t>
  </si>
  <si>
    <t>10/08/18-10/14/18</t>
  </si>
  <si>
    <t>10/15/18-10/21/18</t>
  </si>
  <si>
    <t>10/22/18-10/28/18</t>
  </si>
  <si>
    <t>10/29/18-11/04/18</t>
  </si>
  <si>
    <t>11/05/18-11/11/18</t>
  </si>
  <si>
    <t>11/12/18-11/18/18</t>
  </si>
  <si>
    <t>11/19/18-11/25/18</t>
  </si>
  <si>
    <t>11/26/18-12/02/18</t>
  </si>
  <si>
    <t>12/10/18-12/16/18</t>
  </si>
  <si>
    <t>12/17/18-12/23/18</t>
  </si>
  <si>
    <t>12/24/18-12/30/18</t>
  </si>
  <si>
    <t>12/31/18-01/06/19</t>
  </si>
  <si>
    <t>01/07/19-01/13/19</t>
  </si>
  <si>
    <t>01/14/19-01/20/19</t>
  </si>
  <si>
    <t>01/21/19-01/27/19</t>
  </si>
  <si>
    <t>01/28/19-02/03/19</t>
  </si>
  <si>
    <t>02/04/19-02/10/19</t>
  </si>
  <si>
    <t>02/11/19-02/17/19</t>
  </si>
  <si>
    <t>02/18/19-02/24/19</t>
  </si>
  <si>
    <t>02/25/19-03/03/19</t>
  </si>
  <si>
    <t>03/04/19-03/10/19</t>
  </si>
  <si>
    <t>03/11/19-03/17/19</t>
  </si>
  <si>
    <t>03/18/19-03/24/19</t>
  </si>
  <si>
    <t>03/25/19-03/31/19</t>
  </si>
  <si>
    <t>04/01/19-04/07/19</t>
  </si>
  <si>
    <t>04/08/19-04/14/19</t>
  </si>
  <si>
    <t>04/15/19-04/21/19</t>
  </si>
  <si>
    <t>04/22/19-04/28/19</t>
  </si>
  <si>
    <t>04/29/19-05/05/19</t>
  </si>
  <si>
    <t>05/06/19-05/12/19</t>
  </si>
  <si>
    <t>05/13/19-05/19/19</t>
  </si>
  <si>
    <t>05/20/19-05/26/19</t>
  </si>
  <si>
    <t>05/27/19-06/02/19</t>
  </si>
  <si>
    <t>06/03/19-06/09/19</t>
  </si>
  <si>
    <t>06/10/19-06/16/19</t>
  </si>
  <si>
    <t>06/17/19-06/23/19</t>
  </si>
  <si>
    <t>06/24/19-06/30/19</t>
  </si>
  <si>
    <t>07/01/19-07/07/19</t>
  </si>
  <si>
    <t>07/08/19-07/14/19</t>
  </si>
  <si>
    <t>07/15/19-07/21/19</t>
  </si>
  <si>
    <t>07/22/19-07/28/19</t>
  </si>
  <si>
    <t>07/29/19-08/04/19</t>
  </si>
  <si>
    <t>08/05/19-08/11/19</t>
  </si>
  <si>
    <t>08/12/19-08/18/19</t>
  </si>
  <si>
    <t>08/19/19-08/25/19</t>
  </si>
  <si>
    <t>08/26/19-09/01/19</t>
  </si>
  <si>
    <t>09/02/19-09/08/19</t>
  </si>
  <si>
    <t>09/09/19-09/15/19</t>
  </si>
  <si>
    <t>09/16/19-09/22/19</t>
  </si>
  <si>
    <t>09/23/19-09/29/19</t>
  </si>
  <si>
    <t>09/30/19-10/06/19</t>
  </si>
  <si>
    <t>10/07/19-10/13/19</t>
  </si>
  <si>
    <t>10/14/19-10/20/19</t>
  </si>
  <si>
    <t>10/21/19-10/27/19</t>
  </si>
  <si>
    <t>10/28/19-11/03/19</t>
  </si>
  <si>
    <t>11/04/19-11/10/19</t>
  </si>
  <si>
    <t>11/11/19-11/17/19</t>
  </si>
  <si>
    <t>11/18/19-11/24/19</t>
  </si>
  <si>
    <t>11/25/19-12/01/19</t>
  </si>
  <si>
    <t>12/02/19-12/08/19</t>
  </si>
  <si>
    <t>12/09/19-12/15/19</t>
  </si>
  <si>
    <t>12/16/19-12/22/19</t>
  </si>
  <si>
    <t>12/23/19-12/29/19</t>
  </si>
  <si>
    <t>12/30/19-01/05/20</t>
  </si>
  <si>
    <t>01/06/20-01/12/20</t>
  </si>
  <si>
    <t>01/13/20-01/19/20</t>
  </si>
  <si>
    <t>01/20/20-01/26/20</t>
  </si>
  <si>
    <t>01/27/20-02/02/20</t>
  </si>
  <si>
    <t>Wangler (Grandview Heights)</t>
  </si>
  <si>
    <t>RR</t>
  </si>
  <si>
    <t>LW</t>
  </si>
  <si>
    <t>RL</t>
  </si>
  <si>
    <t>CC</t>
  </si>
  <si>
    <t>16.7x</t>
  </si>
  <si>
    <t>1x</t>
  </si>
  <si>
    <t>2x</t>
  </si>
  <si>
    <t>3x</t>
  </si>
  <si>
    <t>4x</t>
  </si>
  <si>
    <t>5x</t>
  </si>
  <si>
    <t>6x</t>
  </si>
  <si>
    <t>7x</t>
  </si>
  <si>
    <t>8x</t>
  </si>
  <si>
    <t>9x</t>
  </si>
  <si>
    <t>10x</t>
  </si>
  <si>
    <t>11x</t>
  </si>
  <si>
    <t>12x</t>
  </si>
  <si>
    <t>13x</t>
  </si>
  <si>
    <t>Masten (Dublin)</t>
  </si>
  <si>
    <t>JB</t>
  </si>
  <si>
    <t>OKM</t>
  </si>
  <si>
    <t>JJ</t>
  </si>
  <si>
    <t>x</t>
  </si>
  <si>
    <t>Bernard (Worthington)</t>
  </si>
  <si>
    <t>MF</t>
  </si>
  <si>
    <t>4.6x</t>
  </si>
  <si>
    <t>Abood</t>
  </si>
  <si>
    <t>MS</t>
  </si>
  <si>
    <t>N/A</t>
  </si>
  <si>
    <t>Rudavsky</t>
  </si>
  <si>
    <t>JC</t>
  </si>
  <si>
    <t>ASM</t>
  </si>
  <si>
    <t>Rencheck</t>
  </si>
  <si>
    <t>JS</t>
  </si>
  <si>
    <t>Paider/Switz</t>
  </si>
  <si>
    <t>Pup Town Lounge (Kenny Rd remodel)</t>
  </si>
  <si>
    <t>EI</t>
  </si>
  <si>
    <t>11.1x</t>
  </si>
  <si>
    <t>14x</t>
  </si>
  <si>
    <t>Musetti / Johnson</t>
  </si>
  <si>
    <t>Kirkland</t>
  </si>
  <si>
    <t>Petrelli/Hunt</t>
  </si>
  <si>
    <t>Johnson</t>
  </si>
  <si>
    <t>Stephen</t>
  </si>
  <si>
    <t>8/0919</t>
  </si>
  <si>
    <t>Elmore</t>
  </si>
  <si>
    <t>McKelvey</t>
  </si>
  <si>
    <t>4.3x</t>
  </si>
  <si>
    <t>Presley</t>
  </si>
  <si>
    <t>Reed</t>
  </si>
  <si>
    <t>DA</t>
  </si>
  <si>
    <t>Keator</t>
  </si>
  <si>
    <t xml:space="preserve"> </t>
  </si>
  <si>
    <t xml:space="preserve">Goal of 120K per week. </t>
  </si>
  <si>
    <t>Wanke</t>
  </si>
  <si>
    <t xml:space="preserve">Uslick </t>
  </si>
  <si>
    <t>Valentine</t>
  </si>
  <si>
    <t>Jones</t>
  </si>
  <si>
    <t>Shields</t>
  </si>
  <si>
    <t>Simpson</t>
  </si>
  <si>
    <t>??</t>
  </si>
  <si>
    <t>Wierzbicki</t>
  </si>
  <si>
    <t>Harrington</t>
  </si>
  <si>
    <t>Corey</t>
  </si>
  <si>
    <t>Clarke</t>
  </si>
  <si>
    <t>Stickney</t>
  </si>
  <si>
    <t>Brady</t>
  </si>
  <si>
    <t>Kirkey</t>
  </si>
  <si>
    <t>Luthy</t>
  </si>
  <si>
    <t>Ball/ Thompson</t>
  </si>
  <si>
    <t>Carpenter</t>
  </si>
  <si>
    <t>Hill</t>
  </si>
  <si>
    <t xml:space="preserve">                                                                                                                           </t>
  </si>
  <si>
    <t>Haynes</t>
  </si>
  <si>
    <t>Piacentini</t>
  </si>
  <si>
    <t>6.0x</t>
  </si>
  <si>
    <t>Grant/Haupt (Grandview)</t>
  </si>
  <si>
    <t>AM</t>
  </si>
  <si>
    <t>5.0x</t>
  </si>
  <si>
    <t>Blanch</t>
  </si>
  <si>
    <t>OM</t>
  </si>
  <si>
    <t>Gatts (UA storm Damage repair)</t>
  </si>
  <si>
    <t>n/a</t>
  </si>
  <si>
    <t>CLSD</t>
  </si>
  <si>
    <t>Capital University (Bexley Addition)</t>
  </si>
  <si>
    <t>Koehler</t>
  </si>
  <si>
    <t>MG</t>
  </si>
  <si>
    <t>OK</t>
  </si>
  <si>
    <t>Holzapfel (Cols. Sunroom)</t>
  </si>
  <si>
    <t>AS</t>
  </si>
  <si>
    <t>Shelton (UA Kitchen/Dormer)</t>
  </si>
  <si>
    <t>Farrel</t>
  </si>
  <si>
    <t>GC</t>
  </si>
  <si>
    <t>Cleary (UA Bath)</t>
  </si>
  <si>
    <t>Hammerle (UA)</t>
  </si>
  <si>
    <t>Northwest Bible (Hilliard, bathroom facelift)</t>
  </si>
  <si>
    <t>Hetterscheidt (North Worthington, master bath)</t>
  </si>
  <si>
    <t>2.4x</t>
  </si>
  <si>
    <t>Dolch (MBA Deep Run Powell)</t>
  </si>
  <si>
    <t>Wongchaowart (Dublin Kit+)</t>
  </si>
  <si>
    <t>Linworth Family Dental (Linworth Addition)</t>
  </si>
  <si>
    <t>Kumpf (Delaware Kitchen)</t>
  </si>
  <si>
    <t>Jipa (UA Detached Garage)</t>
  </si>
  <si>
    <t>Griffith (UA Misc)</t>
  </si>
  <si>
    <t>Heuerman (UA)</t>
  </si>
  <si>
    <t>Stotts (Kitchen/Master Bath, Lewis Center)</t>
  </si>
  <si>
    <t>7.4x</t>
  </si>
  <si>
    <r>
      <rPr>
        <sz val="11"/>
        <color indexed="8"/>
        <rFont val="Calibri"/>
      </rPr>
      <t xml:space="preserve">Bavry </t>
    </r>
    <r>
      <rPr>
        <sz val="11"/>
        <color indexed="20"/>
        <rFont val="Calibri"/>
      </rPr>
      <t>(April start)</t>
    </r>
    <r>
      <rPr>
        <sz val="11"/>
        <color indexed="8"/>
        <rFont val="Calibri"/>
      </rPr>
      <t xml:space="preserve"> ( Porch, Clintonville)</t>
    </r>
  </si>
  <si>
    <t>2.5x</t>
  </si>
  <si>
    <t>Longberry (Clintonville)</t>
  </si>
  <si>
    <t>6.7x</t>
  </si>
  <si>
    <t>Kelley (Exterior refinish, UA)</t>
  </si>
  <si>
    <t>Minor (New Albany, Kitchen facelift/office/fireplace)</t>
  </si>
  <si>
    <t>3/23</t>
  </si>
  <si>
    <t>D</t>
  </si>
  <si>
    <t>4.2x</t>
  </si>
  <si>
    <t>RR out</t>
  </si>
  <si>
    <t>Swift (UA Whole House)</t>
  </si>
  <si>
    <t>Nagy (Grove City Screen Porch)</t>
  </si>
  <si>
    <t>2.2x</t>
  </si>
  <si>
    <t>Bishop Jr (Grandview, bathroom)</t>
  </si>
  <si>
    <t>4/2</t>
  </si>
  <si>
    <t>11.7x</t>
  </si>
  <si>
    <t>Boeckman (UA, kitchen facelift)</t>
  </si>
  <si>
    <t>8.3x</t>
  </si>
  <si>
    <t>Pratt/Malik (UA Basement)</t>
  </si>
  <si>
    <t>Yeager (Westerville, Exterior work)</t>
  </si>
  <si>
    <t>3/7</t>
  </si>
  <si>
    <t>OK out</t>
  </si>
  <si>
    <t>6.4x</t>
  </si>
  <si>
    <t>Ulman 2017 (Bexley, Patio and Landscaping)</t>
  </si>
  <si>
    <t>4.7x</t>
  </si>
  <si>
    <t>Schwieterman (bathroom /laundry, Clintonville)</t>
  </si>
  <si>
    <t>3/2</t>
  </si>
  <si>
    <t>8.8x</t>
  </si>
  <si>
    <t>Eberle (Hilliard, Wall removal/bar)</t>
  </si>
  <si>
    <t>4/26</t>
  </si>
  <si>
    <t>Van Tassell (Bathroom, UA)</t>
  </si>
  <si>
    <t>2/21</t>
  </si>
  <si>
    <t>3.1x</t>
  </si>
  <si>
    <t>Mhaskar (Powell Laundry/Mudroom)</t>
  </si>
  <si>
    <t>5.7x</t>
  </si>
  <si>
    <t>Lawyer (laundry room)</t>
  </si>
  <si>
    <t>7/9</t>
  </si>
  <si>
    <t>Eikenberry (Kitchen, Bexley)</t>
  </si>
  <si>
    <t>2/19</t>
  </si>
  <si>
    <t>Grayem (UA Garage/living room)</t>
  </si>
  <si>
    <t>13.9x</t>
  </si>
  <si>
    <t>Petro/ PB</t>
  </si>
  <si>
    <t>T&amp;M</t>
  </si>
  <si>
    <t>Swift</t>
  </si>
  <si>
    <t>Mernane (Westerville, leaks)</t>
  </si>
  <si>
    <t>L&amp;M</t>
  </si>
  <si>
    <t>Bibart (Bexley)</t>
  </si>
  <si>
    <t>Lee (Grandview Heights Addition)</t>
  </si>
  <si>
    <t>32.3x</t>
  </si>
  <si>
    <t>Lane (Kitchen facelift, UA)</t>
  </si>
  <si>
    <t>4/16</t>
  </si>
  <si>
    <t>3.5x</t>
  </si>
  <si>
    <t>Abood (Westerville, Master Suite)</t>
  </si>
  <si>
    <t>6/14</t>
  </si>
  <si>
    <t>Kirkey (UA Sunroom windows) ASAP</t>
  </si>
  <si>
    <t>Bova (Clintonville Hall Bath/Patio Entrance)</t>
  </si>
  <si>
    <t>4.4x</t>
  </si>
  <si>
    <t>Carpenter (Kitchen, UA)</t>
  </si>
  <si>
    <t>2/16</t>
  </si>
  <si>
    <t>30.0x</t>
  </si>
  <si>
    <t>Chen-Jacinto (Arena District, kitchen facelift)</t>
  </si>
  <si>
    <t>WS</t>
  </si>
  <si>
    <t>Getz (UA bath and office remodel)</t>
  </si>
  <si>
    <t>5.8x</t>
  </si>
  <si>
    <t>Ponzani (Olde Towne East Kitchen/Sun Room)</t>
  </si>
  <si>
    <t>13.5x</t>
  </si>
  <si>
    <t>Stoll (Hilliard Master Suite)</t>
  </si>
  <si>
    <t>10.6x</t>
  </si>
  <si>
    <t>Keefer (UA, bathroom in attic space)</t>
  </si>
  <si>
    <t>6/4</t>
  </si>
  <si>
    <t>Harrison (Kichten addition, Clintonville)</t>
  </si>
  <si>
    <t>15.0x</t>
  </si>
  <si>
    <t>Meiling (UA Mstr Ba/ Mudroom)  ASAP</t>
  </si>
  <si>
    <t>18.8x</t>
  </si>
  <si>
    <t>Glaser (UA, Kitchen and surrounding)</t>
  </si>
  <si>
    <t>3/28</t>
  </si>
  <si>
    <t>7.7x</t>
  </si>
  <si>
    <t>Koehler Updates (Misc/ Concrete and doors)</t>
  </si>
  <si>
    <t>Ozvath (Kitchen, Powell)</t>
  </si>
  <si>
    <t>4/9</t>
  </si>
  <si>
    <t>6.9x</t>
  </si>
  <si>
    <t>15x</t>
  </si>
  <si>
    <t>16x</t>
  </si>
  <si>
    <t>17x</t>
  </si>
  <si>
    <t>18x</t>
  </si>
  <si>
    <t>19x</t>
  </si>
  <si>
    <t>20x</t>
  </si>
  <si>
    <t>21x</t>
  </si>
  <si>
    <t xml:space="preserve">Anderson </t>
  </si>
  <si>
    <t>8.0x</t>
  </si>
  <si>
    <t>Mhaskar</t>
  </si>
  <si>
    <t>?</t>
  </si>
  <si>
    <t xml:space="preserve">Ferris (C-Ville Kit and Ba) ?? </t>
  </si>
  <si>
    <t>17.9x</t>
  </si>
  <si>
    <t>Oldham (UA, kitchen, bathroom, exterior)</t>
  </si>
  <si>
    <t>4/19</t>
  </si>
  <si>
    <t>12.0x</t>
  </si>
  <si>
    <t>22x</t>
  </si>
  <si>
    <t>23x</t>
  </si>
  <si>
    <t>Hornback</t>
  </si>
  <si>
    <t>Maheras/Francis (UA office) ASAP</t>
  </si>
  <si>
    <t>Cook/Durae (UA Kitchen) ASAP</t>
  </si>
  <si>
    <t>Grayem 2 (C-Ville)</t>
  </si>
  <si>
    <t>McClintock (Riverlea Porch and Roof) Spring</t>
  </si>
  <si>
    <t>4.0x</t>
  </si>
  <si>
    <t>Getz (Brick Wall)</t>
  </si>
  <si>
    <t>Reichley (Bexley)</t>
  </si>
  <si>
    <t>Sommers (Dublin KIT)</t>
  </si>
  <si>
    <t>Rahl (Powell, addition kitchen/dining/laundry)</t>
  </si>
  <si>
    <t>37.5x</t>
  </si>
  <si>
    <t>Marshall (Hoover Res Garage Addition) ASAP</t>
  </si>
  <si>
    <t>9.7x</t>
  </si>
  <si>
    <t>Manion (C-Ville FP)</t>
  </si>
  <si>
    <t>1.3x</t>
  </si>
  <si>
    <t>Block (Westerville)</t>
  </si>
  <si>
    <t>Smith</t>
  </si>
  <si>
    <t>Crum (Northwest Columbus)</t>
  </si>
  <si>
    <t>Bellaire (UA Kit, Mstr Ba, misc) ASAP</t>
  </si>
  <si>
    <t>DeGirolamo/Weldon (C-Ville)</t>
  </si>
  <si>
    <t>5.4x</t>
  </si>
  <si>
    <t>Passino (C-Ville)</t>
  </si>
  <si>
    <t>MacDonald/Fisher (UA)</t>
  </si>
  <si>
    <t>Reese</t>
  </si>
  <si>
    <t>LOST</t>
  </si>
  <si>
    <t>Kentner</t>
  </si>
  <si>
    <t>CB</t>
  </si>
  <si>
    <t>Boster 2</t>
  </si>
  <si>
    <t>Fronk</t>
  </si>
  <si>
    <t>Nichols</t>
  </si>
  <si>
    <t>Rusin</t>
  </si>
  <si>
    <t>Garman</t>
  </si>
  <si>
    <t>McEllistream</t>
  </si>
  <si>
    <t>College/Bowen</t>
  </si>
  <si>
    <t>Drake_Martyn</t>
  </si>
  <si>
    <t>Weiler</t>
  </si>
  <si>
    <t>McCabe</t>
  </si>
  <si>
    <t>Gummer (UA Bath)</t>
  </si>
  <si>
    <t>Lyon (Gahanna Addition)</t>
  </si>
  <si>
    <t>Converse '17 (UA Addition)</t>
  </si>
  <si>
    <t>Blissmer</t>
  </si>
  <si>
    <t>Gould</t>
  </si>
  <si>
    <t>Lagusch</t>
  </si>
  <si>
    <t>Keenan (Dublin MBA)</t>
  </si>
  <si>
    <t>Dutton (UA Master Bath/Kitchen)</t>
  </si>
  <si>
    <t>18.0x</t>
  </si>
  <si>
    <t>Hansen (Living Room, UA)</t>
  </si>
  <si>
    <t>Boster 2 (MBA Clintonville)</t>
  </si>
  <si>
    <t>Plum (UA, shower)</t>
  </si>
  <si>
    <t>3/21</t>
  </si>
  <si>
    <t>Saylor/Ringor (South Campus, Screen Porch)</t>
  </si>
  <si>
    <t>Roberts (Worthington Hills, Master Bath)</t>
  </si>
  <si>
    <t>4/18</t>
  </si>
  <si>
    <t>10.0x</t>
  </si>
  <si>
    <t>Susi (Addition, Dublin)</t>
  </si>
  <si>
    <t>13.3x</t>
  </si>
  <si>
    <t>Ramakrishnan (Westerville, Living Room Addition)</t>
  </si>
  <si>
    <t>6/1</t>
  </si>
  <si>
    <t>Hoffman (Linworth, Kitchen)</t>
  </si>
  <si>
    <t>5/30</t>
  </si>
  <si>
    <t>12.5x</t>
  </si>
  <si>
    <t>Hazzard (Inlaw suite Knolls)</t>
  </si>
  <si>
    <t>Melillo</t>
  </si>
  <si>
    <t>3.3x</t>
  </si>
  <si>
    <t>Rost (Clintonville Guest Bath/Laundry)</t>
  </si>
  <si>
    <t>ICU</t>
  </si>
  <si>
    <t>Blum (Dublin Kit)</t>
  </si>
  <si>
    <t>Gable</t>
  </si>
  <si>
    <t>Geraghty (Kit Linworth)</t>
  </si>
  <si>
    <t>Scott (Clintonville)</t>
  </si>
  <si>
    <t>Ramakrishnan (Galena Porch/Patio/Landscape)</t>
  </si>
  <si>
    <t>20.0x</t>
  </si>
  <si>
    <t>Sparks (Westerville)</t>
  </si>
  <si>
    <t>Cordle (Dublin Bathroom plus)</t>
  </si>
  <si>
    <t>Babner ( Muirfield Outdoor Living Space)</t>
  </si>
  <si>
    <t xml:space="preserve">Hague (Ashville) </t>
  </si>
  <si>
    <t>17.3x</t>
  </si>
  <si>
    <r>
      <rPr>
        <sz val="11"/>
        <color indexed="8"/>
        <rFont val="Calibri"/>
      </rPr>
      <t>Kuhl</t>
    </r>
    <r>
      <rPr>
        <sz val="11"/>
        <color indexed="20"/>
        <rFont val="Calibri"/>
      </rPr>
      <t xml:space="preserve"> (May start)</t>
    </r>
    <r>
      <rPr>
        <sz val="11"/>
        <color indexed="8"/>
        <rFont val="Calibri"/>
      </rPr>
      <t xml:space="preserve"> (Worthington)</t>
    </r>
  </si>
  <si>
    <t>O'Leary (Hilliard)</t>
  </si>
  <si>
    <t>14.2x</t>
  </si>
  <si>
    <t>Verner (Delaware Master Bath)</t>
  </si>
  <si>
    <t>4.5x</t>
  </si>
  <si>
    <t>Rothe (Kitchen, UA)</t>
  </si>
  <si>
    <t>9.1x</t>
  </si>
  <si>
    <t>Hanson 2018 (Powell, Pantry)</t>
  </si>
  <si>
    <t>Weeks (Clintonville, Addition)</t>
  </si>
  <si>
    <t>Armstrong (Westerville, kitchen and surrounding)</t>
  </si>
  <si>
    <t>Hevezi (Arlington living addition, laundry, bathroom)</t>
  </si>
  <si>
    <t>Palmer (Dublin Master Bath)</t>
  </si>
  <si>
    <t>F</t>
  </si>
  <si>
    <t>Baumbusch (UA, exterior living space)</t>
  </si>
  <si>
    <t>3.0x</t>
  </si>
  <si>
    <t>Gatts2 (UA, living room)</t>
  </si>
  <si>
    <t>3/16</t>
  </si>
  <si>
    <t>Payton (UA, basement)</t>
  </si>
  <si>
    <t>5/29</t>
  </si>
  <si>
    <t>7.3x</t>
  </si>
  <si>
    <t>Kennah (Garage, Old Town East)</t>
  </si>
  <si>
    <t>9.4x</t>
  </si>
  <si>
    <t>Kelleher/Waller (Old Towne East Laundry addition) ASAP</t>
  </si>
  <si>
    <t>Fulop Basement</t>
  </si>
  <si>
    <t>7.65x</t>
  </si>
  <si>
    <t>Valentine (Hilliard Addition)</t>
  </si>
  <si>
    <t>6.3x</t>
  </si>
  <si>
    <t>Rich/Sullivan</t>
  </si>
  <si>
    <t>Dilenschnieder</t>
  </si>
  <si>
    <t>Woods (Powell)</t>
  </si>
  <si>
    <t>5.3x</t>
  </si>
  <si>
    <t>Guiliani (UA)</t>
  </si>
  <si>
    <t>Wulf (Dublin)</t>
  </si>
  <si>
    <t>Compston (UA)</t>
  </si>
  <si>
    <t>Civilietto</t>
  </si>
  <si>
    <t>Graver</t>
  </si>
  <si>
    <t>Krupp (Worthington)</t>
  </si>
  <si>
    <t>Buster (UA)</t>
  </si>
  <si>
    <t>Obrien</t>
  </si>
  <si>
    <t>8.9x</t>
  </si>
  <si>
    <t>Chowdhury</t>
  </si>
  <si>
    <t>Daneault (Gahanna, 1st Floor remodel)</t>
  </si>
  <si>
    <t>P</t>
  </si>
  <si>
    <t>6/7</t>
  </si>
  <si>
    <t>14.3x</t>
  </si>
  <si>
    <t>Marshall (Westerville, 4 car detached garage)</t>
  </si>
  <si>
    <t>7/18</t>
  </si>
  <si>
    <t>Totals</t>
  </si>
  <si>
    <t>Row Labels</t>
  </si>
  <si>
    <t>Sum of Contract Ttl</t>
  </si>
  <si>
    <t>2018 Goal</t>
  </si>
  <si>
    <t>Needed</t>
  </si>
  <si>
    <t>Date</t>
  </si>
  <si>
    <t>Weeks remaining</t>
  </si>
  <si>
    <t>2019 Goal</t>
  </si>
  <si>
    <t>Total</t>
  </si>
  <si>
    <t>(blank)</t>
  </si>
  <si>
    <t>Actual vs Projected</t>
  </si>
  <si>
    <t>Week</t>
  </si>
  <si>
    <t>Actual</t>
  </si>
  <si>
    <t>Goal</t>
  </si>
  <si>
    <t>Actual Cumulative</t>
  </si>
  <si>
    <t>Goal Cumulative</t>
  </si>
  <si>
    <t>DELTA</t>
  </si>
  <si>
    <t>Summary</t>
  </si>
  <si>
    <t>Our Goal</t>
  </si>
  <si>
    <t>Remaining Weeks</t>
  </si>
  <si>
    <t>Up to Date:</t>
  </si>
  <si>
    <t>DA Pipeline</t>
  </si>
  <si>
    <t>Actual+Pipeline</t>
  </si>
  <si>
    <t>Goal Seek</t>
  </si>
  <si>
    <t>New Weekly Goal</t>
  </si>
  <si>
    <t>Start Date</t>
  </si>
  <si>
    <t>Date Range</t>
  </si>
  <si>
    <t>Contract</t>
  </si>
  <si>
    <t xml:space="preserve">All Potential </t>
  </si>
  <si>
    <t>wrk wk</t>
  </si>
</sst>
</file>

<file path=xl/styles.xml><?xml version="1.0" encoding="utf-8"?>
<styleSheet xmlns="http://schemas.openxmlformats.org/spreadsheetml/2006/main">
  <numFmts count="8">
    <numFmt numFmtId="0" formatCode="General"/>
    <numFmt numFmtId="59" formatCode="&quot;$&quot;#,##0"/>
    <numFmt numFmtId="60" formatCode="&quot;$&quot;#,##0.0"/>
    <numFmt numFmtId="61" formatCode="&quot;$&quot;#,##0.00"/>
    <numFmt numFmtId="62" formatCode="&quot;$&quot;0.00"/>
    <numFmt numFmtId="63" formatCode="0.0"/>
    <numFmt numFmtId="64" formatCode="m/d"/>
    <numFmt numFmtId="65" formatCode="&quot; &quot;&quot;$&quot;* #,##0.0&quot; &quot;;&quot; &quot;&quot;$&quot;* (#,##0.0);&quot; &quot;&quot;$&quot;* &quot;-&quot;??&quot; &quot;"/>
  </numFmts>
  <fonts count="22">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0"/>
      <color indexed="8"/>
      <name val="Calibri"/>
    </font>
    <font>
      <sz val="14"/>
      <color indexed="8"/>
      <name val="Calibri"/>
    </font>
    <font>
      <b val="1"/>
      <sz val="11"/>
      <color indexed="8"/>
      <name val="Calibri"/>
    </font>
    <font>
      <b val="1"/>
      <sz val="10"/>
      <color indexed="8"/>
      <name val="Calibri"/>
    </font>
    <font>
      <sz val="11"/>
      <color indexed="8"/>
      <name val="Helvetica Neue"/>
    </font>
    <font>
      <b val="1"/>
      <u val="single"/>
      <sz val="10"/>
      <color indexed="8"/>
      <name val="Calibri"/>
    </font>
    <font>
      <u val="single"/>
      <sz val="11"/>
      <color indexed="18"/>
      <name val="Calibri"/>
    </font>
    <font>
      <b val="1"/>
      <sz val="2"/>
      <color indexed="13"/>
      <name val="Calibri"/>
    </font>
    <font>
      <sz val="10"/>
      <color indexed="19"/>
      <name val="Calibri"/>
    </font>
    <font>
      <sz val="10"/>
      <color indexed="21"/>
      <name val="Calibri"/>
    </font>
    <font>
      <sz val="8"/>
      <color indexed="8"/>
      <name val="Calibri"/>
    </font>
    <font>
      <sz val="11"/>
      <color indexed="20"/>
      <name val="Calibri"/>
    </font>
    <font>
      <sz val="9"/>
      <color indexed="40"/>
      <name val="Calibri"/>
    </font>
    <font>
      <sz val="18"/>
      <color indexed="8"/>
      <name val="Calibri"/>
    </font>
    <font>
      <sz val="9"/>
      <color indexed="41"/>
      <name val="Calibri"/>
    </font>
    <font>
      <sz val="9"/>
      <color indexed="19"/>
      <name val="Calibri"/>
    </font>
    <font>
      <sz val="14"/>
      <color indexed="41"/>
      <name val="Calibri"/>
    </font>
  </fonts>
  <fills count="2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42"/>
        <bgColor auto="1"/>
      </patternFill>
    </fill>
  </fills>
  <borders count="60">
    <border>
      <left/>
      <right/>
      <top/>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20"/>
      </right>
      <top style="thin">
        <color indexed="8"/>
      </top>
      <bottom style="thin">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8"/>
      </right>
      <top style="thin">
        <color indexed="8"/>
      </top>
      <bottom style="thin">
        <color indexed="8"/>
      </bottom>
      <diagonal/>
    </border>
    <border>
      <left style="thin">
        <color indexed="8"/>
      </left>
      <right>
        <color indexed="8"/>
      </right>
      <top style="thin">
        <color indexed="8"/>
      </top>
      <bottom style="thin">
        <color indexed="8"/>
      </bottom>
      <diagonal/>
    </border>
    <border>
      <left style="thin">
        <color indexed="20"/>
      </left>
      <right style="thin">
        <color indexed="20"/>
      </right>
      <top style="thin">
        <color indexed="20"/>
      </top>
      <bottom style="thin">
        <color indexed="8"/>
      </bottom>
      <diagonal/>
    </border>
    <border>
      <left style="thin">
        <color indexed="8"/>
      </left>
      <right style="thin">
        <color indexed="8"/>
      </right>
      <top style="thin">
        <color indexed="8"/>
      </top>
      <bottom style="thin">
        <color indexed="20"/>
      </bottom>
      <diagonal/>
    </border>
    <border>
      <left style="thin">
        <color indexed="20"/>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color indexed="8"/>
      </right>
      <top style="thin">
        <color indexed="8"/>
      </top>
      <bottom style="thin">
        <color indexed="12"/>
      </bottom>
      <diagonal/>
    </border>
    <border>
      <left style="thin">
        <color indexed="8"/>
      </left>
      <right>
        <color indexed="8"/>
      </right>
      <top style="thin">
        <color indexed="12"/>
      </top>
      <bottom style="thin">
        <color indexed="12"/>
      </bottom>
      <diagonal/>
    </border>
    <border>
      <left style="thin">
        <color indexed="8"/>
      </left>
      <right>
        <color indexed="8"/>
      </right>
      <top style="thin">
        <color indexed="12"/>
      </top>
      <bottom style="thin">
        <color indexed="8"/>
      </bottom>
      <diagonal/>
    </border>
    <border>
      <left style="thin">
        <color indexed="12"/>
      </left>
      <right style="thin">
        <color indexed="12"/>
      </right>
      <top style="thin">
        <color indexed="12"/>
      </top>
      <bottom style="thin">
        <color indexed="38"/>
      </bottom>
      <diagonal/>
    </border>
    <border>
      <left style="thin">
        <color indexed="12"/>
      </left>
      <right style="thin">
        <color indexed="12"/>
      </right>
      <top style="thin">
        <color indexed="12"/>
      </top>
      <bottom style="medium">
        <color indexed="8"/>
      </bottom>
      <diagonal/>
    </border>
    <border>
      <left style="thin">
        <color indexed="12"/>
      </left>
      <right/>
      <top style="thin">
        <color indexed="38"/>
      </top>
      <bottom/>
      <diagonal/>
    </border>
    <border>
      <left/>
      <right style="medium">
        <color indexed="8"/>
      </right>
      <top style="thin">
        <color indexed="38"/>
      </top>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thin">
        <color indexed="12"/>
      </left>
      <right style="thin">
        <color indexed="12"/>
      </right>
      <top style="medium">
        <color indexed="8"/>
      </top>
      <bottom/>
      <diagonal/>
    </border>
    <border>
      <left style="thin">
        <color indexed="12"/>
      </left>
      <right style="thin">
        <color indexed="12"/>
      </right>
      <top/>
      <bottom style="thin">
        <color indexed="12"/>
      </bottom>
      <diagonal/>
    </border>
    <border>
      <left style="thin">
        <color indexed="12"/>
      </left>
      <right style="medium">
        <color indexed="8"/>
      </right>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bottom style="medium">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12"/>
      </top>
      <bottom style="thin">
        <color indexed="20"/>
      </bottom>
      <diagonal/>
    </border>
    <border>
      <left style="thin">
        <color indexed="12"/>
      </left>
      <right style="thin">
        <color indexed="8"/>
      </right>
      <top style="thin">
        <color indexed="12"/>
      </top>
      <bottom style="thin">
        <color indexed="12"/>
      </bottom>
      <diagonal/>
    </border>
    <border>
      <left style="thin">
        <color indexed="20"/>
      </left>
      <right style="thin">
        <color indexed="8"/>
      </right>
      <top style="thin">
        <color indexed="20"/>
      </top>
      <bottom style="thin">
        <color indexed="20"/>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top style="thin">
        <color indexed="8"/>
      </top>
      <bottom style="thin">
        <color indexed="12"/>
      </bottom>
      <diagonal/>
    </border>
    <border>
      <left/>
      <right/>
      <top style="thin">
        <color indexed="20"/>
      </top>
      <bottom/>
      <diagonal/>
    </border>
    <border>
      <left/>
      <right style="thin">
        <color indexed="12"/>
      </right>
      <top style="thin">
        <color indexed="8"/>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thick">
        <color indexed="8"/>
      </bottom>
      <diagonal/>
    </border>
    <border>
      <left style="thin">
        <color indexed="12"/>
      </left>
      <right/>
      <top style="thin">
        <color indexed="12"/>
      </top>
      <bottom style="thick">
        <color indexed="8"/>
      </bottom>
      <diagonal/>
    </border>
    <border>
      <left/>
      <right/>
      <top/>
      <bottom style="thick">
        <color indexed="8"/>
      </bottom>
      <diagonal/>
    </border>
    <border>
      <left/>
      <right style="thin">
        <color indexed="12"/>
      </right>
      <top style="thin">
        <color indexed="12"/>
      </top>
      <bottom style="thick">
        <color indexed="8"/>
      </bottom>
      <diagonal/>
    </border>
    <border>
      <left style="thin">
        <color indexed="12"/>
      </left>
      <right style="thin">
        <color indexed="12"/>
      </right>
      <top style="thick">
        <color indexed="8"/>
      </top>
      <bottom style="thin">
        <color indexed="12"/>
      </bottom>
      <diagonal/>
    </border>
    <border>
      <left style="thin">
        <color indexed="12"/>
      </left>
      <right/>
      <top style="thick">
        <color indexed="8"/>
      </top>
      <bottom style="thin">
        <color indexed="12"/>
      </bottom>
      <diagonal/>
    </border>
    <border>
      <left/>
      <right/>
      <top style="thick">
        <color indexed="8"/>
      </top>
      <bottom/>
      <diagonal/>
    </border>
    <border>
      <left/>
      <right style="thin">
        <color indexed="12"/>
      </right>
      <top style="thick">
        <color indexed="8"/>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27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applyNumberFormat="1" applyFont="1" applyFill="1" applyBorder="0" applyAlignment="1" applyProtection="0">
      <alignment vertical="bottom"/>
    </xf>
    <xf numFmtId="0" fontId="5" fillId="4" applyNumberFormat="1" applyFont="1" applyFill="1" applyBorder="0" applyAlignment="1" applyProtection="0">
      <alignment horizontal="center" vertical="bottom"/>
    </xf>
    <xf numFmtId="0" fontId="0" fillId="4" applyNumberFormat="1" applyFont="1" applyFill="1" applyBorder="0" applyAlignment="1" applyProtection="0">
      <alignment horizontal="center" vertical="bottom"/>
    </xf>
    <xf numFmtId="0" fontId="5" fillId="4" applyNumberFormat="1" applyFont="1" applyFill="1" applyBorder="0" applyAlignment="1" applyProtection="0">
      <alignment horizontal="center" vertical="center"/>
    </xf>
    <xf numFmtId="0" fontId="0" fillId="5" applyNumberFormat="1" applyFont="1" applyFill="1" applyBorder="0" applyAlignment="1" applyProtection="0">
      <alignment vertical="bottom"/>
    </xf>
    <xf numFmtId="0" fontId="7" fillId="4" borderId="1" applyNumberFormat="1" applyFont="1" applyFill="1" applyBorder="1" applyAlignment="1" applyProtection="0">
      <alignment horizontal="center" vertical="center" wrapText="1"/>
    </xf>
    <xf numFmtId="49" fontId="0" fillId="4" borderId="2" applyNumberFormat="1" applyFont="1" applyFill="1" applyBorder="1" applyAlignment="1" applyProtection="0">
      <alignment vertical="bottom"/>
    </xf>
    <xf numFmtId="49" fontId="8" fillId="4" borderId="2" applyNumberFormat="1" applyFont="1" applyFill="1" applyBorder="1" applyAlignment="1" applyProtection="0">
      <alignment horizontal="center" vertical="bottom"/>
    </xf>
    <xf numFmtId="49" fontId="10" fillId="5" borderId="2" applyNumberFormat="1" applyFont="1" applyFill="1" applyBorder="1" applyAlignment="1" applyProtection="0">
      <alignment horizontal="center" vertical="center" wrapText="1"/>
    </xf>
    <xf numFmtId="49" fontId="10" fillId="4" borderId="2" applyNumberFormat="1" applyFont="1" applyFill="1" applyBorder="1" applyAlignment="1" applyProtection="0">
      <alignment horizontal="center" vertical="center"/>
    </xf>
    <xf numFmtId="49" fontId="0" fillId="5" borderId="2" applyNumberFormat="1" applyFont="1" applyFill="1" applyBorder="1" applyAlignment="1" applyProtection="0">
      <alignment horizontal="center" vertical="center" wrapText="1"/>
    </xf>
    <xf numFmtId="49" fontId="12" fillId="4" borderId="2" applyNumberFormat="1" applyFont="1" applyFill="1" applyBorder="1" applyAlignment="1" applyProtection="0">
      <alignment horizontal="center" vertical="center"/>
    </xf>
    <xf numFmtId="49" fontId="5" fillId="4" borderId="2" applyNumberFormat="1" applyFont="1" applyFill="1" applyBorder="1" applyAlignment="1" applyProtection="0">
      <alignment horizontal="center" vertical="bottom"/>
    </xf>
    <xf numFmtId="49" fontId="13" fillId="4" borderId="2" applyNumberFormat="1" applyFont="1" applyFill="1" applyBorder="1" applyAlignment="1" applyProtection="0">
      <alignment horizontal="center" vertical="bottom"/>
    </xf>
    <xf numFmtId="0" fontId="0" fillId="5" borderId="2" applyNumberFormat="0" applyFont="1" applyFill="1" applyBorder="1" applyAlignment="1" applyProtection="0">
      <alignment vertical="center" wrapText="1"/>
    </xf>
    <xf numFmtId="49" fontId="13" fillId="4" borderId="3" applyNumberFormat="1" applyFont="1" applyFill="1" applyBorder="1" applyAlignment="1" applyProtection="0">
      <alignment horizontal="center" vertical="bottom"/>
    </xf>
    <xf numFmtId="49" fontId="13" fillId="4" borderId="4" applyNumberFormat="1" applyFont="1" applyFill="1" applyBorder="1" applyAlignment="1" applyProtection="0">
      <alignment horizontal="center" vertical="bottom"/>
    </xf>
    <xf numFmtId="49" fontId="13" fillId="4" borderId="5" applyNumberFormat="1" applyFont="1" applyFill="1" applyBorder="1" applyAlignment="1" applyProtection="0">
      <alignment horizontal="center" vertical="bottom"/>
    </xf>
    <xf numFmtId="0" fontId="0" borderId="1" applyNumberFormat="1" applyFont="1" applyFill="0" applyBorder="1" applyAlignment="1" applyProtection="0">
      <alignment vertical="bottom"/>
    </xf>
    <xf numFmtId="0" fontId="0" fillId="4" borderId="6" applyNumberFormat="0" applyFont="1" applyFill="1" applyBorder="1" applyAlignment="1" applyProtection="0">
      <alignment vertical="bottom"/>
    </xf>
    <xf numFmtId="0" fontId="7" fillId="4" borderId="2" applyNumberFormat="1" applyFont="1" applyFill="1" applyBorder="1" applyAlignment="1" applyProtection="0">
      <alignment horizontal="center" vertical="center"/>
    </xf>
    <xf numFmtId="0" fontId="7" fillId="4" borderId="3" applyNumberFormat="1" applyFont="1" applyFill="1" applyBorder="1" applyAlignment="1" applyProtection="0">
      <alignment horizontal="center" vertical="center"/>
    </xf>
    <xf numFmtId="0" fontId="7" fillId="4" borderId="4" applyNumberFormat="1" applyFont="1" applyFill="1" applyBorder="1" applyAlignment="1" applyProtection="0">
      <alignment horizontal="center" vertical="center"/>
    </xf>
    <xf numFmtId="0" fontId="7" fillId="4" borderId="5" applyNumberFormat="1" applyFont="1" applyFill="1" applyBorder="1" applyAlignment="1" applyProtection="0">
      <alignment horizontal="center" vertical="center"/>
    </xf>
    <xf numFmtId="0" fontId="0" fillId="4" borderId="2" applyNumberFormat="1" applyFont="1" applyFill="1" applyBorder="1" applyAlignment="1" applyProtection="0">
      <alignment vertical="bottom"/>
    </xf>
    <xf numFmtId="59" fontId="14" fillId="4" borderId="2" applyNumberFormat="1" applyFont="1" applyFill="1" applyBorder="1" applyAlignment="1" applyProtection="0">
      <alignment horizontal="center" vertical="bottom"/>
    </xf>
    <xf numFmtId="60" fontId="0" fillId="4" borderId="2" applyNumberFormat="1" applyFont="1" applyFill="1" applyBorder="1" applyAlignment="1" applyProtection="0">
      <alignment vertical="bottom"/>
    </xf>
    <xf numFmtId="61" fontId="0" fillId="4" borderId="2" applyNumberFormat="1" applyFont="1" applyFill="1" applyBorder="1" applyAlignment="1" applyProtection="0">
      <alignment vertical="bottom"/>
    </xf>
    <xf numFmtId="14" fontId="0" fillId="4" borderId="2" applyNumberFormat="1" applyFont="1" applyFill="1" applyBorder="1" applyAlignment="1" applyProtection="0">
      <alignment vertical="center"/>
    </xf>
    <xf numFmtId="14" fontId="0" fillId="4" borderId="2" applyNumberFormat="1" applyFont="1" applyFill="1" applyBorder="1" applyAlignment="1" applyProtection="0">
      <alignment vertical="bottom"/>
    </xf>
    <xf numFmtId="1" fontId="0" fillId="4" borderId="2" applyNumberFormat="1" applyFont="1" applyFill="1" applyBorder="1" applyAlignment="1" applyProtection="0">
      <alignment vertical="center"/>
    </xf>
    <xf numFmtId="0" fontId="0" fillId="4" borderId="2" applyNumberFormat="1" applyFont="1" applyFill="1" applyBorder="1" applyAlignment="1" applyProtection="0">
      <alignment vertical="center"/>
    </xf>
    <xf numFmtId="0" fontId="0" fillId="4" borderId="2" applyNumberFormat="0" applyFont="1" applyFill="1" applyBorder="1" applyAlignment="1" applyProtection="0">
      <alignment vertical="center"/>
    </xf>
    <xf numFmtId="9" fontId="8" fillId="4" borderId="2" applyNumberFormat="1" applyFont="1" applyFill="1" applyBorder="1" applyAlignment="1" applyProtection="0">
      <alignment horizontal="center" vertical="center"/>
    </xf>
    <xf numFmtId="49" fontId="0" fillId="6" borderId="2" applyNumberFormat="1" applyFont="1" applyFill="1" applyBorder="1" applyAlignment="1" applyProtection="0">
      <alignment vertical="bottom"/>
    </xf>
    <xf numFmtId="61" fontId="0" fillId="7" borderId="2" applyNumberFormat="1" applyFont="1" applyFill="1" applyBorder="1" applyAlignment="1" applyProtection="0">
      <alignment vertical="bottom"/>
    </xf>
    <xf numFmtId="4" fontId="0" fillId="7" borderId="2" applyNumberFormat="1" applyFont="1" applyFill="1" applyBorder="1" applyAlignment="1" applyProtection="0">
      <alignment vertical="bottom"/>
    </xf>
    <xf numFmtId="61" fontId="0" fillId="7" borderId="3" applyNumberFormat="1" applyFont="1" applyFill="1" applyBorder="1" applyAlignment="1" applyProtection="0">
      <alignment vertical="bottom"/>
    </xf>
    <xf numFmtId="61" fontId="0" fillId="7" borderId="4" applyNumberFormat="1" applyFont="1" applyFill="1" applyBorder="1" applyAlignment="1" applyProtection="0">
      <alignment vertical="bottom"/>
    </xf>
    <xf numFmtId="61" fontId="0" fillId="7" borderId="5" applyNumberFormat="1" applyFont="1" applyFill="1" applyBorder="1" applyAlignment="1" applyProtection="0">
      <alignment vertical="bottom"/>
    </xf>
    <xf numFmtId="61" fontId="15" fillId="4" borderId="2" applyNumberFormat="1" applyFont="1" applyFill="1" applyBorder="1" applyAlignment="1" applyProtection="0">
      <alignment vertical="bottom"/>
    </xf>
    <xf numFmtId="59" fontId="15" fillId="4" borderId="2" applyNumberFormat="1" applyFont="1" applyFill="1" applyBorder="1" applyAlignment="1" applyProtection="0">
      <alignment vertical="bottom"/>
    </xf>
    <xf numFmtId="61" fontId="0" fillId="8" borderId="2" applyNumberFormat="1" applyFont="1" applyFill="1" applyBorder="1" applyAlignment="1" applyProtection="0">
      <alignment vertical="bottom"/>
    </xf>
    <xf numFmtId="61" fontId="0" fillId="8" borderId="3" applyNumberFormat="1" applyFont="1" applyFill="1" applyBorder="1" applyAlignment="1" applyProtection="0">
      <alignment vertical="bottom"/>
    </xf>
    <xf numFmtId="61" fontId="0" fillId="8" borderId="4" applyNumberFormat="1" applyFont="1" applyFill="1" applyBorder="1" applyAlignment="1" applyProtection="0">
      <alignment vertical="bottom"/>
    </xf>
    <xf numFmtId="61" fontId="0" fillId="8" borderId="5" applyNumberFormat="1" applyFont="1" applyFill="1" applyBorder="1" applyAlignment="1" applyProtection="0">
      <alignment vertical="bottom"/>
    </xf>
    <xf numFmtId="61" fontId="0" fillId="9" borderId="2" applyNumberFormat="1" applyFont="1" applyFill="1" applyBorder="1" applyAlignment="1" applyProtection="0">
      <alignment vertical="bottom"/>
    </xf>
    <xf numFmtId="61" fontId="0" fillId="9" borderId="3" applyNumberFormat="1" applyFont="1" applyFill="1" applyBorder="1" applyAlignment="1" applyProtection="0">
      <alignment vertical="bottom"/>
    </xf>
    <xf numFmtId="61" fontId="0" fillId="9" borderId="4" applyNumberFormat="1" applyFont="1" applyFill="1" applyBorder="1" applyAlignment="1" applyProtection="0">
      <alignment vertical="bottom"/>
    </xf>
    <xf numFmtId="61" fontId="0" fillId="9" borderId="5"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61" fontId="0" fillId="10" borderId="2" applyNumberFormat="1" applyFont="1" applyFill="1" applyBorder="1" applyAlignment="1" applyProtection="0">
      <alignment vertical="bottom"/>
    </xf>
    <xf numFmtId="61" fontId="0" fillId="11" borderId="2" applyNumberFormat="1" applyFont="1" applyFill="1" applyBorder="1" applyAlignment="1" applyProtection="0">
      <alignment vertical="bottom"/>
    </xf>
    <xf numFmtId="61" fontId="0" fillId="11" borderId="3" applyNumberFormat="1" applyFont="1" applyFill="1" applyBorder="1" applyAlignment="1" applyProtection="0">
      <alignment vertical="bottom"/>
    </xf>
    <xf numFmtId="61" fontId="0" fillId="11" borderId="4" applyNumberFormat="1" applyFont="1" applyFill="1" applyBorder="1" applyAlignment="1" applyProtection="0">
      <alignment vertical="bottom"/>
    </xf>
    <xf numFmtId="61" fontId="0" fillId="11" borderId="5" applyNumberFormat="1" applyFont="1" applyFill="1" applyBorder="1" applyAlignment="1" applyProtection="0">
      <alignment vertical="bottom"/>
    </xf>
    <xf numFmtId="49" fontId="0" fillId="4" borderId="3"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4" borderId="5" applyNumberFormat="1" applyFont="1" applyFill="1" applyBorder="1" applyAlignment="1" applyProtection="0">
      <alignment vertical="bottom"/>
    </xf>
    <xf numFmtId="62" fontId="0" fillId="4" borderId="2" applyNumberFormat="1" applyFont="1" applyFill="1" applyBorder="1" applyAlignment="1" applyProtection="0">
      <alignment vertical="bottom"/>
    </xf>
    <xf numFmtId="9" fontId="0" fillId="4" borderId="2" applyNumberFormat="1" applyFont="1" applyFill="1" applyBorder="1" applyAlignment="1" applyProtection="0">
      <alignment vertical="center"/>
    </xf>
    <xf numFmtId="59" fontId="0" fillId="5" borderId="2" applyNumberFormat="1" applyFont="1" applyFill="1" applyBorder="1" applyAlignment="1" applyProtection="0">
      <alignment vertical="bottom"/>
    </xf>
    <xf numFmtId="49" fontId="0" fillId="4" borderId="2" applyNumberFormat="1" applyFont="1" applyFill="1" applyBorder="1" applyAlignment="1" applyProtection="0">
      <alignment vertical="center"/>
    </xf>
    <xf numFmtId="14" fontId="0" fillId="5" borderId="2" applyNumberFormat="1" applyFont="1" applyFill="1" applyBorder="1" applyAlignment="1" applyProtection="0">
      <alignment vertical="center"/>
    </xf>
    <xf numFmtId="14" fontId="0" fillId="5" borderId="2" applyNumberFormat="1" applyFont="1" applyFill="1" applyBorder="1" applyAlignment="1" applyProtection="0">
      <alignment vertical="bottom"/>
    </xf>
    <xf numFmtId="1" fontId="0" fillId="5" borderId="2" applyNumberFormat="1" applyFont="1" applyFill="1" applyBorder="1" applyAlignment="1" applyProtection="0">
      <alignment vertical="center"/>
    </xf>
    <xf numFmtId="0" fontId="0" fillId="5" borderId="2" applyNumberFormat="0" applyFont="1" applyFill="1" applyBorder="1" applyAlignment="1" applyProtection="0">
      <alignment vertical="bottom"/>
    </xf>
    <xf numFmtId="49" fontId="0" fillId="4" borderId="7" applyNumberFormat="1" applyFont="1" applyFill="1" applyBorder="1" applyAlignment="1" applyProtection="0">
      <alignment vertical="bottom"/>
    </xf>
    <xf numFmtId="0" fontId="0" fillId="5" borderId="2" applyNumberFormat="1" applyFont="1" applyFill="1" applyBorder="1" applyAlignment="1" applyProtection="0">
      <alignment vertical="bottom"/>
    </xf>
    <xf numFmtId="61" fontId="0" fillId="8" borderId="8" applyNumberFormat="1" applyFont="1" applyFill="1" applyBorder="1" applyAlignment="1" applyProtection="0">
      <alignment vertical="bottom"/>
    </xf>
    <xf numFmtId="59" fontId="0" fillId="4" borderId="2"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0" fontId="5" fillId="4" borderId="2" applyNumberFormat="0" applyFont="1" applyFill="1" applyBorder="1" applyAlignment="1" applyProtection="0">
      <alignment horizontal="center" vertical="bottom"/>
    </xf>
    <xf numFmtId="59" fontId="5" fillId="4" borderId="2" applyNumberFormat="1" applyFont="1" applyFill="1" applyBorder="1" applyAlignment="1" applyProtection="0">
      <alignment horizontal="center" vertical="bottom"/>
    </xf>
    <xf numFmtId="0" fontId="0" fillId="4" borderId="2" applyNumberFormat="0" applyFont="1" applyFill="1" applyBorder="1" applyAlignment="1" applyProtection="0">
      <alignment horizontal="center" vertical="bottom"/>
    </xf>
    <xf numFmtId="14" fontId="5" fillId="4" borderId="2" applyNumberFormat="1" applyFont="1" applyFill="1" applyBorder="1" applyAlignment="1" applyProtection="0">
      <alignment horizontal="center" vertical="center"/>
    </xf>
    <xf numFmtId="14" fontId="5" fillId="4" borderId="2" applyNumberFormat="1" applyFont="1" applyFill="1" applyBorder="1" applyAlignment="1" applyProtection="0">
      <alignment horizontal="center" vertical="bottom"/>
    </xf>
    <xf numFmtId="1" fontId="5" fillId="4" borderId="2" applyNumberFormat="1" applyFont="1" applyFill="1" applyBorder="1" applyAlignment="1" applyProtection="0">
      <alignment horizontal="center" vertical="center"/>
    </xf>
    <xf numFmtId="0" fontId="5" fillId="4" borderId="2" applyNumberFormat="0" applyFont="1" applyFill="1" applyBorder="1" applyAlignment="1" applyProtection="0">
      <alignment horizontal="center" vertical="center"/>
    </xf>
    <xf numFmtId="9" fontId="5" fillId="4" borderId="2" applyNumberFormat="1" applyFont="1" applyFill="1" applyBorder="1" applyAlignment="1" applyProtection="0">
      <alignment horizontal="center" vertical="center"/>
    </xf>
    <xf numFmtId="4" fontId="0" fillId="4" borderId="2" applyNumberFormat="1" applyFont="1" applyFill="1" applyBorder="1" applyAlignment="1" applyProtection="0">
      <alignment vertical="bottom"/>
    </xf>
    <xf numFmtId="61" fontId="0" fillId="4" borderId="6" applyNumberFormat="1" applyFont="1" applyFill="1" applyBorder="1" applyAlignment="1" applyProtection="0">
      <alignment vertical="bottom"/>
    </xf>
    <xf numFmtId="0" fontId="0" fillId="12" borderId="1" applyNumberFormat="1" applyFont="1" applyFill="1" applyBorder="1" applyAlignment="1" applyProtection="0">
      <alignment vertical="bottom"/>
    </xf>
    <xf numFmtId="61" fontId="5" fillId="4" borderId="2" applyNumberFormat="1" applyFont="1" applyFill="1" applyBorder="1" applyAlignment="1" applyProtection="0">
      <alignment horizontal="center" vertical="bottom"/>
    </xf>
    <xf numFmtId="14" fontId="5" fillId="12" borderId="2" applyNumberFormat="1" applyFont="1" applyFill="1" applyBorder="1" applyAlignment="1" applyProtection="0">
      <alignment horizontal="center" vertical="center"/>
    </xf>
    <xf numFmtId="1" fontId="5" fillId="12" borderId="2" applyNumberFormat="1" applyFont="1" applyFill="1" applyBorder="1" applyAlignment="1" applyProtection="0">
      <alignment horizontal="center" vertical="center"/>
    </xf>
    <xf numFmtId="0" fontId="5" fillId="12" borderId="2" applyNumberFormat="0" applyFont="1" applyFill="1" applyBorder="1" applyAlignment="1" applyProtection="0">
      <alignment horizontal="center" vertical="center"/>
    </xf>
    <xf numFmtId="0" fontId="5" fillId="12" borderId="2" applyNumberFormat="1" applyFont="1" applyFill="1" applyBorder="1" applyAlignment="1" applyProtection="0">
      <alignment horizontal="center" vertical="center"/>
    </xf>
    <xf numFmtId="9" fontId="8" fillId="12" borderId="2" applyNumberFormat="1" applyFont="1" applyFill="1" applyBorder="1" applyAlignment="1" applyProtection="0">
      <alignment horizontal="center" vertical="center"/>
    </xf>
    <xf numFmtId="63" fontId="0" fillId="4" borderId="2" applyNumberFormat="1" applyFont="1" applyFill="1" applyBorder="1" applyAlignment="1" applyProtection="0">
      <alignment vertical="bottom"/>
    </xf>
    <xf numFmtId="63" fontId="0" fillId="4" borderId="3" applyNumberFormat="1" applyFont="1" applyFill="1" applyBorder="1" applyAlignment="1" applyProtection="0">
      <alignment vertical="bottom"/>
    </xf>
    <xf numFmtId="63" fontId="0" fillId="4" borderId="4" applyNumberFormat="1" applyFont="1" applyFill="1" applyBorder="1" applyAlignment="1" applyProtection="0">
      <alignment vertical="bottom"/>
    </xf>
    <xf numFmtId="63" fontId="0" fillId="4" borderId="5" applyNumberFormat="1" applyFont="1" applyFill="1" applyBorder="1" applyAlignment="1" applyProtection="0">
      <alignment vertical="bottom"/>
    </xf>
    <xf numFmtId="0" fontId="0" fillId="13" borderId="1" applyNumberFormat="1" applyFont="1" applyFill="1" applyBorder="1" applyAlignment="1" applyProtection="0">
      <alignment vertical="bottom"/>
    </xf>
    <xf numFmtId="14" fontId="5" fillId="13" borderId="2" applyNumberFormat="1" applyFont="1" applyFill="1" applyBorder="1" applyAlignment="1" applyProtection="0">
      <alignment horizontal="center" vertical="center"/>
    </xf>
    <xf numFmtId="1" fontId="5" fillId="13" borderId="2" applyNumberFormat="1" applyFont="1" applyFill="1" applyBorder="1" applyAlignment="1" applyProtection="0">
      <alignment horizontal="center" vertical="center"/>
    </xf>
    <xf numFmtId="0" fontId="5" fillId="13" borderId="2" applyNumberFormat="0" applyFont="1" applyFill="1" applyBorder="1" applyAlignment="1" applyProtection="0">
      <alignment horizontal="center" vertical="center"/>
    </xf>
    <xf numFmtId="0" fontId="5" fillId="13" borderId="2" applyNumberFormat="1" applyFont="1" applyFill="1" applyBorder="1" applyAlignment="1" applyProtection="0">
      <alignment horizontal="center" vertical="center"/>
    </xf>
    <xf numFmtId="9" fontId="8" fillId="13" borderId="2" applyNumberFormat="1" applyFont="1" applyFill="1" applyBorder="1" applyAlignment="1" applyProtection="0">
      <alignment horizontal="center" vertical="center"/>
    </xf>
    <xf numFmtId="9" fontId="5" fillId="12" borderId="2" applyNumberFormat="1" applyFont="1" applyFill="1" applyBorder="1" applyAlignment="1" applyProtection="0">
      <alignment horizontal="center" vertical="center"/>
    </xf>
    <xf numFmtId="63" fontId="0" fillId="5" borderId="2" applyNumberFormat="1" applyFont="1" applyFill="1" applyBorder="1" applyAlignment="1" applyProtection="0">
      <alignment vertical="bottom"/>
    </xf>
    <xf numFmtId="60" fontId="0" fillId="4" borderId="2" applyNumberFormat="1" applyFont="1" applyFill="1" applyBorder="1" applyAlignment="1" applyProtection="0">
      <alignment horizontal="center" vertical="bottom"/>
    </xf>
    <xf numFmtId="0" fontId="5" fillId="4" borderId="2" applyNumberFormat="1" applyFont="1" applyFill="1" applyBorder="1" applyAlignment="1" applyProtection="0">
      <alignment horizontal="center" vertical="center"/>
    </xf>
    <xf numFmtId="49" fontId="0" fillId="6" borderId="3" applyNumberFormat="1" applyFont="1" applyFill="1" applyBorder="1" applyAlignment="1" applyProtection="0">
      <alignment vertical="bottom"/>
    </xf>
    <xf numFmtId="61" fontId="0" fillId="14" borderId="2" applyNumberFormat="1" applyFont="1" applyFill="1" applyBorder="1" applyAlignment="1" applyProtection="0">
      <alignment vertical="bottom"/>
    </xf>
    <xf numFmtId="49" fontId="0" fillId="6" borderId="4" applyNumberFormat="1" applyFont="1" applyFill="1" applyBorder="1" applyAlignment="1" applyProtection="0">
      <alignment vertical="bottom"/>
    </xf>
    <xf numFmtId="49" fontId="0" fillId="6" borderId="5" applyNumberFormat="1" applyFont="1" applyFill="1" applyBorder="1" applyAlignment="1" applyProtection="0">
      <alignment vertical="bottom"/>
    </xf>
    <xf numFmtId="49" fontId="0" fillId="6" borderId="9" applyNumberFormat="1" applyFont="1" applyFill="1" applyBorder="1" applyAlignment="1" applyProtection="0">
      <alignment vertical="bottom"/>
    </xf>
    <xf numFmtId="49" fontId="0" fillId="6" borderId="10" applyNumberFormat="1" applyFont="1" applyFill="1" applyBorder="1" applyAlignment="1" applyProtection="0">
      <alignment vertical="bottom"/>
    </xf>
    <xf numFmtId="49" fontId="0" fillId="6" borderId="11"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0" fontId="0" fillId="4" borderId="13"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63" fontId="0" fillId="7" borderId="2" applyNumberFormat="1" applyFont="1" applyFill="1" applyBorder="1" applyAlignment="1" applyProtection="0">
      <alignment vertical="bottom"/>
    </xf>
    <xf numFmtId="63" fontId="0" fillId="11" borderId="2" applyNumberFormat="1" applyFont="1" applyFill="1" applyBorder="1" applyAlignment="1" applyProtection="0">
      <alignment vertical="bottom"/>
    </xf>
    <xf numFmtId="63" fontId="0" fillId="8" borderId="2" applyNumberFormat="1" applyFont="1" applyFill="1" applyBorder="1" applyAlignment="1" applyProtection="0">
      <alignment vertical="bottom"/>
    </xf>
    <xf numFmtId="63" fontId="0" fillId="15" borderId="2" applyNumberFormat="1" applyFont="1" applyFill="1" applyBorder="1" applyAlignment="1" applyProtection="0">
      <alignment vertical="bottom"/>
    </xf>
    <xf numFmtId="63" fontId="0" fillId="16" borderId="2" applyNumberFormat="1" applyFont="1" applyFill="1" applyBorder="1" applyAlignment="1" applyProtection="0">
      <alignment vertical="bottom"/>
    </xf>
    <xf numFmtId="49" fontId="0" fillId="8" borderId="2" applyNumberFormat="1" applyFont="1" applyFill="1" applyBorder="1" applyAlignment="1" applyProtection="0">
      <alignment vertical="bottom"/>
    </xf>
    <xf numFmtId="2" fontId="0" fillId="4" borderId="2" applyNumberFormat="1" applyFont="1" applyFill="1" applyBorder="1" applyAlignment="1" applyProtection="0">
      <alignment vertical="bottom"/>
    </xf>
    <xf numFmtId="49" fontId="0" fillId="17" borderId="2" applyNumberFormat="1" applyFont="1" applyFill="1" applyBorder="1" applyAlignment="1" applyProtection="0">
      <alignment vertical="bottom"/>
    </xf>
    <xf numFmtId="49" fontId="0" fillId="6" borderId="2" applyNumberFormat="1" applyFont="1" applyFill="1" applyBorder="1" applyAlignment="1" applyProtection="0">
      <alignment horizontal="center" vertical="bottom"/>
    </xf>
    <xf numFmtId="49" fontId="0" fillId="4" borderId="2" applyNumberFormat="1" applyFont="1" applyFill="1" applyBorder="1" applyAlignment="1" applyProtection="0">
      <alignment horizontal="center" vertical="bottom"/>
    </xf>
    <xf numFmtId="0" fontId="0" fillId="4" borderId="2" applyNumberFormat="1" applyFont="1" applyFill="1" applyBorder="1" applyAlignment="1" applyProtection="0">
      <alignment horizontal="center" vertical="bottom"/>
    </xf>
    <xf numFmtId="60" fontId="0" fillId="16" borderId="2" applyNumberFormat="1" applyFont="1" applyFill="1" applyBorder="1" applyAlignment="1" applyProtection="0">
      <alignment vertical="bottom"/>
    </xf>
    <xf numFmtId="49" fontId="0" fillId="7" borderId="2" applyNumberFormat="1" applyFont="1" applyFill="1" applyBorder="1" applyAlignment="1" applyProtection="0">
      <alignment vertical="bottom"/>
    </xf>
    <xf numFmtId="49" fontId="0" fillId="4" borderId="2" applyNumberFormat="1" applyFont="1" applyFill="1" applyBorder="1" applyAlignment="1" applyProtection="0">
      <alignment horizontal="left" vertical="bottom"/>
    </xf>
    <xf numFmtId="60" fontId="0" fillId="7" borderId="2" applyNumberFormat="1" applyFont="1" applyFill="1" applyBorder="1" applyAlignment="1" applyProtection="0">
      <alignment vertical="bottom"/>
    </xf>
    <xf numFmtId="60" fontId="0" fillId="8" borderId="2" applyNumberFormat="1" applyFont="1" applyFill="1" applyBorder="1" applyAlignment="1" applyProtection="0">
      <alignment vertical="bottom"/>
    </xf>
    <xf numFmtId="49" fontId="0" fillId="18" borderId="2" applyNumberFormat="1" applyFont="1" applyFill="1" applyBorder="1" applyAlignment="1" applyProtection="0">
      <alignment vertical="bottom"/>
    </xf>
    <xf numFmtId="60" fontId="0" fillId="11" borderId="2" applyNumberFormat="1" applyFont="1" applyFill="1" applyBorder="1" applyAlignment="1" applyProtection="0">
      <alignment vertical="bottom"/>
    </xf>
    <xf numFmtId="63" fontId="0" fillId="6" borderId="2" applyNumberFormat="1" applyFont="1" applyFill="1" applyBorder="1" applyAlignment="1" applyProtection="0">
      <alignment vertical="bottom"/>
    </xf>
    <xf numFmtId="49" fontId="0" fillId="16" borderId="2" applyNumberFormat="1" applyFont="1" applyFill="1" applyBorder="1" applyAlignment="1" applyProtection="0">
      <alignment vertical="bottom"/>
    </xf>
    <xf numFmtId="0" fontId="0" fillId="5" borderId="2" applyNumberFormat="0" applyFont="1" applyFill="1" applyBorder="1" applyAlignment="1" applyProtection="0">
      <alignment vertical="center"/>
    </xf>
    <xf numFmtId="61" fontId="0" fillId="16" borderId="2" applyNumberFormat="1" applyFont="1" applyFill="1" applyBorder="1" applyAlignment="1" applyProtection="0">
      <alignment vertical="bottom"/>
    </xf>
    <xf numFmtId="0" fontId="0" fillId="18" borderId="2" applyNumberFormat="0" applyFont="1" applyFill="1" applyBorder="1" applyAlignment="1" applyProtection="0">
      <alignment vertical="bottom"/>
    </xf>
    <xf numFmtId="0" fontId="0" fillId="6" borderId="2" applyNumberFormat="0" applyFont="1" applyFill="1" applyBorder="1" applyAlignment="1" applyProtection="0">
      <alignment vertical="bottom"/>
    </xf>
    <xf numFmtId="62" fontId="0" fillId="5" borderId="2" applyNumberFormat="1" applyFont="1" applyFill="1" applyBorder="1" applyAlignment="1" applyProtection="0">
      <alignment vertical="bottom"/>
    </xf>
    <xf numFmtId="61" fontId="0" fillId="7" borderId="6" applyNumberFormat="1" applyFont="1" applyFill="1" applyBorder="1" applyAlignment="1" applyProtection="0">
      <alignment vertical="bottom"/>
    </xf>
    <xf numFmtId="0" fontId="5" fillId="4" borderId="2" applyNumberFormat="1" applyFont="1" applyFill="1" applyBorder="1" applyAlignment="1" applyProtection="0">
      <alignment horizontal="center" vertical="bottom"/>
    </xf>
    <xf numFmtId="0" fontId="5" fillId="5" borderId="2" applyNumberFormat="0" applyFont="1" applyFill="1" applyBorder="1" applyAlignment="1" applyProtection="0">
      <alignment horizontal="center" vertical="center"/>
    </xf>
    <xf numFmtId="4" fontId="0" fillId="11" borderId="2" applyNumberFormat="1" applyFont="1" applyFill="1" applyBorder="1" applyAlignment="1" applyProtection="0">
      <alignment vertical="bottom"/>
    </xf>
    <xf numFmtId="61" fontId="0" fillId="11" borderId="6" applyNumberFormat="1" applyFont="1" applyFill="1" applyBorder="1" applyAlignment="1" applyProtection="0">
      <alignment vertical="bottom"/>
    </xf>
    <xf numFmtId="61" fontId="0" fillId="9" borderId="6" applyNumberFormat="1" applyFont="1" applyFill="1" applyBorder="1" applyAlignment="1" applyProtection="0">
      <alignment vertical="bottom"/>
    </xf>
    <xf numFmtId="59" fontId="14" fillId="5" borderId="2" applyNumberFormat="1" applyFont="1" applyFill="1" applyBorder="1" applyAlignment="1" applyProtection="0">
      <alignment horizontal="center" vertical="bottom"/>
    </xf>
    <xf numFmtId="4" fontId="0" fillId="8" borderId="2" applyNumberFormat="1" applyFont="1" applyFill="1" applyBorder="1" applyAlignment="1" applyProtection="0">
      <alignment vertical="bottom"/>
    </xf>
    <xf numFmtId="61" fontId="0" fillId="8" borderId="6" applyNumberFormat="1" applyFont="1" applyFill="1" applyBorder="1" applyAlignment="1" applyProtection="0">
      <alignment vertical="bottom"/>
    </xf>
    <xf numFmtId="4" fontId="0" fillId="9" borderId="2" applyNumberFormat="1" applyFont="1" applyFill="1" applyBorder="1" applyAlignment="1" applyProtection="0">
      <alignment vertical="bottom"/>
    </xf>
    <xf numFmtId="4" fontId="0" fillId="9" borderId="6" applyNumberFormat="1" applyFont="1" applyFill="1" applyBorder="1" applyAlignment="1" applyProtection="0">
      <alignment vertical="bottom"/>
    </xf>
    <xf numFmtId="61" fontId="0" fillId="10" borderId="6" applyNumberFormat="1" applyFont="1" applyFill="1" applyBorder="1" applyAlignment="1" applyProtection="0">
      <alignment vertical="bottom"/>
    </xf>
    <xf numFmtId="49" fontId="0" fillId="6" borderId="8" applyNumberFormat="1" applyFont="1" applyFill="1" applyBorder="1" applyAlignment="1" applyProtection="0">
      <alignment vertical="bottom"/>
    </xf>
    <xf numFmtId="1" fontId="0" fillId="4" borderId="2" applyNumberFormat="1" applyFont="1" applyFill="1" applyBorder="1" applyAlignment="1" applyProtection="0">
      <alignment vertical="bottom"/>
    </xf>
    <xf numFmtId="64" fontId="0" fillId="4" borderId="2" applyNumberFormat="1" applyFont="1" applyFill="1" applyBorder="1" applyAlignment="1" applyProtection="0">
      <alignment vertical="bottom"/>
    </xf>
    <xf numFmtId="49" fontId="0" fillId="5" borderId="2" applyNumberFormat="1" applyFont="1" applyFill="1" applyBorder="1" applyAlignment="1" applyProtection="0">
      <alignment vertical="bottom"/>
    </xf>
    <xf numFmtId="63" fontId="0" fillId="19" borderId="2" applyNumberFormat="1" applyFont="1" applyFill="1" applyBorder="1" applyAlignment="1" applyProtection="0">
      <alignment vertical="bottom"/>
    </xf>
    <xf numFmtId="63" fontId="0" fillId="20" borderId="2" applyNumberFormat="1" applyFont="1" applyFill="1" applyBorder="1" applyAlignment="1" applyProtection="0">
      <alignment vertical="bottom"/>
    </xf>
    <xf numFmtId="65" fontId="0" fillId="4" borderId="2" applyNumberFormat="1" applyFont="1" applyFill="1" applyBorder="1" applyAlignment="1" applyProtection="0">
      <alignment vertical="bottom"/>
    </xf>
    <xf numFmtId="49" fontId="0" fillId="21" borderId="2" applyNumberFormat="1" applyFont="1" applyFill="1" applyBorder="1" applyAlignment="1" applyProtection="0">
      <alignment vertical="bottom"/>
    </xf>
    <xf numFmtId="4" fontId="0" fillId="14" borderId="2" applyNumberFormat="1" applyFont="1" applyFill="1" applyBorder="1" applyAlignment="1" applyProtection="0">
      <alignment vertical="bottom"/>
    </xf>
    <xf numFmtId="61" fontId="0" fillId="14" borderId="6" applyNumberFormat="1" applyFont="1" applyFill="1" applyBorder="1" applyAlignment="1" applyProtection="0">
      <alignment vertical="bottom"/>
    </xf>
    <xf numFmtId="60" fontId="0" fillId="14" borderId="2" applyNumberFormat="1" applyFont="1" applyFill="1" applyBorder="1" applyAlignment="1" applyProtection="0">
      <alignment vertical="bottom"/>
    </xf>
    <xf numFmtId="60" fontId="0" fillId="14" borderId="6" applyNumberFormat="1" applyFont="1" applyFill="1" applyBorder="1" applyAlignment="1" applyProtection="0">
      <alignment vertical="bottom"/>
    </xf>
    <xf numFmtId="61" fontId="0" fillId="14" borderId="3" applyNumberFormat="1" applyFont="1" applyFill="1" applyBorder="1" applyAlignment="1" applyProtection="0">
      <alignment vertical="bottom"/>
    </xf>
    <xf numFmtId="61" fontId="0" fillId="14" borderId="4" applyNumberFormat="1" applyFont="1" applyFill="1" applyBorder="1" applyAlignment="1" applyProtection="0">
      <alignment vertical="bottom"/>
    </xf>
    <xf numFmtId="61" fontId="0" fillId="14" borderId="5"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fillId="4" borderId="1" applyNumberFormat="0" applyFont="1" applyFill="1" applyBorder="1" applyAlignment="1" applyProtection="0">
      <alignment vertical="bottom"/>
    </xf>
    <xf numFmtId="0" fontId="0" borderId="15" applyNumberFormat="0" applyFont="1" applyFill="0" applyBorder="1" applyAlignment="1" applyProtection="0">
      <alignment vertical="bottom"/>
    </xf>
    <xf numFmtId="59" fontId="0" fillId="4" borderId="15" applyNumberFormat="1" applyFont="1" applyFill="1" applyBorder="1" applyAlignment="1" applyProtection="0">
      <alignment vertical="bottom"/>
    </xf>
    <xf numFmtId="0" fontId="0" fillId="4" borderId="16" applyNumberFormat="0" applyFont="1" applyFill="1" applyBorder="1" applyAlignment="1" applyProtection="0">
      <alignment vertical="bottom"/>
    </xf>
    <xf numFmtId="0" fontId="0" borderId="16" applyNumberFormat="0" applyFont="1" applyFill="0" applyBorder="1" applyAlignment="1" applyProtection="0">
      <alignment vertical="bottom"/>
    </xf>
    <xf numFmtId="49" fontId="7" fillId="7" borderId="17" applyNumberFormat="1" applyFont="1" applyFill="1" applyBorder="1" applyAlignment="1" applyProtection="0">
      <alignment vertical="bottom"/>
    </xf>
    <xf numFmtId="49" fontId="7" fillId="7" borderId="18" applyNumberFormat="1" applyFont="1" applyFill="1" applyBorder="1" applyAlignment="1" applyProtection="0">
      <alignment vertical="bottom"/>
    </xf>
    <xf numFmtId="49" fontId="0" fillId="4" borderId="19" applyNumberFormat="1" applyFont="1" applyFill="1" applyBorder="1" applyAlignment="1" applyProtection="0">
      <alignment vertical="bottom"/>
    </xf>
    <xf numFmtId="49" fontId="0" borderId="20" applyNumberFormat="1" applyFont="1" applyFill="0" applyBorder="1" applyAlignment="1" applyProtection="0">
      <alignment vertical="bottom"/>
    </xf>
    <xf numFmtId="49" fontId="0" fillId="4" borderId="20" applyNumberFormat="1" applyFont="1" applyFill="1" applyBorder="1" applyAlignment="1" applyProtection="0">
      <alignment vertical="bottom"/>
    </xf>
    <xf numFmtId="49" fontId="0" fillId="4" borderId="21" applyNumberFormat="1" applyFont="1" applyFill="1" applyBorder="1" applyAlignment="1" applyProtection="0">
      <alignment vertical="bottom"/>
    </xf>
    <xf numFmtId="49" fontId="0" borderId="19" applyNumberFormat="1" applyFont="1" applyFill="0" applyBorder="1" applyAlignment="1" applyProtection="0">
      <alignment horizontal="center" vertical="bottom"/>
    </xf>
    <xf numFmtId="49" fontId="0" borderId="22" applyNumberFormat="1" applyFont="1" applyFill="0" applyBorder="1" applyAlignment="1" applyProtection="0">
      <alignment vertical="bottom"/>
    </xf>
    <xf numFmtId="49" fontId="0" borderId="20" applyNumberFormat="1" applyFont="1" applyFill="0" applyBorder="1" applyAlignment="1" applyProtection="0">
      <alignment horizontal="center" vertical="bottom"/>
    </xf>
    <xf numFmtId="49" fontId="0" borderId="21" applyNumberFormat="1" applyFont="1" applyFill="0" applyBorder="1" applyAlignment="1" applyProtection="0">
      <alignment horizontal="center" vertical="bottom"/>
    </xf>
    <xf numFmtId="49" fontId="0" borderId="23" applyNumberFormat="1" applyFont="1" applyFill="0" applyBorder="1" applyAlignment="1" applyProtection="0">
      <alignment vertical="bottom"/>
    </xf>
    <xf numFmtId="59" fontId="0" fillId="4" borderId="24" applyNumberFormat="1" applyFont="1" applyFill="1" applyBorder="1" applyAlignment="1" applyProtection="0">
      <alignment vertical="bottom"/>
    </xf>
    <xf numFmtId="59" fontId="0" fillId="4" borderId="25" applyNumberFormat="1" applyFont="1" applyFill="1" applyBorder="1" applyAlignment="1" applyProtection="0">
      <alignment vertical="bottom"/>
    </xf>
    <xf numFmtId="59" fontId="0" borderId="1" applyNumberFormat="1" applyFont="1" applyFill="0" applyBorder="1" applyAlignment="1" applyProtection="0">
      <alignment vertical="bottom"/>
    </xf>
    <xf numFmtId="14" fontId="0" fillId="4" borderId="1" applyNumberFormat="1" applyFont="1" applyFill="1" applyBorder="1" applyAlignment="1" applyProtection="0">
      <alignment vertical="bottom"/>
    </xf>
    <xf numFmtId="0" fontId="0" fillId="4" borderId="26" applyNumberFormat="1" applyFont="1" applyFill="1" applyBorder="1" applyAlignment="1" applyProtection="0">
      <alignment vertical="bottom"/>
    </xf>
    <xf numFmtId="59" fontId="0" borderId="27" applyNumberFormat="1" applyFont="1" applyFill="0" applyBorder="1" applyAlignment="1" applyProtection="0">
      <alignment horizontal="center" vertical="bottom"/>
    </xf>
    <xf numFmtId="59" fontId="0" fillId="5" borderId="28" applyNumberFormat="1" applyFont="1" applyFill="1" applyBorder="1" applyAlignment="1" applyProtection="0">
      <alignment vertical="bottom"/>
    </xf>
    <xf numFmtId="14" fontId="0" borderId="29" applyNumberFormat="1" applyFont="1" applyFill="0" applyBorder="1" applyAlignment="1" applyProtection="0">
      <alignment horizontal="center" vertical="bottom"/>
    </xf>
    <xf numFmtId="0" fontId="0" borderId="26" applyNumberFormat="1" applyFont="1" applyFill="0" applyBorder="1" applyAlignment="1" applyProtection="0">
      <alignment horizontal="center" vertical="bottom"/>
    </xf>
    <xf numFmtId="49" fontId="0" borderId="1" applyNumberFormat="1" applyFont="1" applyFill="0" applyBorder="1" applyAlignment="1" applyProtection="0">
      <alignment vertical="bottom"/>
    </xf>
    <xf numFmtId="59" fontId="0" fillId="4" borderId="26" applyNumberFormat="1" applyFont="1" applyFill="1" applyBorder="1" applyAlignment="1" applyProtection="0">
      <alignment vertical="bottom"/>
    </xf>
    <xf numFmtId="59" fontId="0" fillId="4" borderId="30" applyNumberFormat="1" applyFont="1" applyFill="1" applyBorder="1" applyAlignment="1" applyProtection="0">
      <alignment vertical="bottom"/>
    </xf>
    <xf numFmtId="61" fontId="0" borderId="16" applyNumberFormat="1" applyFont="1" applyFill="0" applyBorder="1" applyAlignment="1" applyProtection="0">
      <alignment vertical="bottom"/>
    </xf>
    <xf numFmtId="0" fontId="0" fillId="4" borderId="31" applyNumberFormat="0" applyFont="1" applyFill="1" applyBorder="1" applyAlignment="1" applyProtection="0">
      <alignment vertical="bottom"/>
    </xf>
    <xf numFmtId="59" fontId="0" borderId="30" applyNumberFormat="1" applyFont="1" applyFill="0" applyBorder="1" applyAlignment="1" applyProtection="0">
      <alignment horizontal="center" vertical="bottom"/>
    </xf>
    <xf numFmtId="59" fontId="0" borderId="32" applyNumberFormat="1" applyFont="1" applyFill="0" applyBorder="1" applyAlignment="1" applyProtection="0">
      <alignment vertical="bottom"/>
    </xf>
    <xf numFmtId="0" fontId="0" borderId="16" applyNumberFormat="0" applyFont="1" applyFill="0" applyBorder="1" applyAlignment="1" applyProtection="0">
      <alignment horizontal="center" vertical="bottom"/>
    </xf>
    <xf numFmtId="0" fontId="0" borderId="31" applyNumberFormat="0" applyFont="1" applyFill="0" applyBorder="1" applyAlignment="1" applyProtection="0">
      <alignment horizontal="center" vertical="bottom"/>
    </xf>
    <xf numFmtId="59" fontId="0" fillId="4" borderId="1" applyNumberFormat="1" applyFont="1" applyFill="1" applyBorder="1" applyAlignment="1" applyProtection="0">
      <alignment vertical="bottom"/>
    </xf>
    <xf numFmtId="0" fontId="0" fillId="4" borderId="20" applyNumberFormat="0" applyFont="1" applyFill="1" applyBorder="1" applyAlignment="1" applyProtection="0">
      <alignment vertical="bottom"/>
    </xf>
    <xf numFmtId="0" fontId="0" borderId="20" applyNumberFormat="0" applyFont="1" applyFill="0" applyBorder="1" applyAlignment="1" applyProtection="0">
      <alignment vertical="bottom"/>
    </xf>
    <xf numFmtId="0" fontId="0" applyNumberFormat="1" applyFont="1" applyFill="0" applyBorder="0" applyAlignment="1" applyProtection="0">
      <alignment vertical="bottom"/>
    </xf>
    <xf numFmtId="0" fontId="15" fillId="4" borderId="33" applyNumberFormat="1" applyFont="1" applyFill="1" applyBorder="1" applyAlignment="1" applyProtection="0">
      <alignment horizontal="center" vertical="center"/>
    </xf>
    <xf numFmtId="0" fontId="15" fillId="4" borderId="34" applyNumberFormat="1" applyFont="1" applyFill="1" applyBorder="1" applyAlignment="1" applyProtection="0">
      <alignment horizontal="center" vertical="center"/>
    </xf>
    <xf numFmtId="49" fontId="0" borderId="35" applyNumberFormat="1" applyFont="1" applyFill="0" applyBorder="1" applyAlignment="1" applyProtection="0">
      <alignment horizontal="right" vertical="bottom"/>
    </xf>
    <xf numFmtId="49" fontId="20" fillId="4" borderId="2" applyNumberFormat="1" applyFont="1" applyFill="1" applyBorder="1" applyAlignment="1" applyProtection="0">
      <alignment horizontal="center" vertical="center" wrapText="1"/>
    </xf>
    <xf numFmtId="49" fontId="20" fillId="4" borderId="3" applyNumberFormat="1" applyFont="1" applyFill="1" applyBorder="1" applyAlignment="1" applyProtection="0">
      <alignment horizontal="center" vertical="center" wrapText="1"/>
    </xf>
    <xf numFmtId="49" fontId="20" fillId="20" borderId="36" applyNumberFormat="1" applyFont="1" applyFill="1" applyBorder="1" applyAlignment="1" applyProtection="0">
      <alignment horizontal="center" vertical="center" wrapText="1"/>
    </xf>
    <xf numFmtId="0" fontId="0" borderId="37" applyNumberFormat="0" applyFont="1" applyFill="0" applyBorder="1" applyAlignment="1" applyProtection="0">
      <alignment vertical="bottom"/>
    </xf>
    <xf numFmtId="49" fontId="0" borderId="1" applyNumberFormat="1" applyFont="1" applyFill="0" applyBorder="1" applyAlignment="1" applyProtection="0">
      <alignment horizontal="right" vertical="bottom"/>
    </xf>
    <xf numFmtId="3" fontId="0" borderId="38" applyNumberFormat="1" applyFont="1" applyFill="0" applyBorder="1" applyAlignment="1" applyProtection="0">
      <alignment horizontal="center" vertical="bottom"/>
    </xf>
    <xf numFmtId="3" fontId="0" borderId="39" applyNumberFormat="1" applyFont="1" applyFill="0" applyBorder="1" applyAlignment="1" applyProtection="0">
      <alignment horizontal="center" vertical="bottom"/>
    </xf>
    <xf numFmtId="3" fontId="0" fillId="20" borderId="40" applyNumberFormat="1" applyFont="1" applyFill="1" applyBorder="1" applyAlignment="1" applyProtection="0">
      <alignment horizontal="center" vertical="bottom"/>
    </xf>
    <xf numFmtId="3" fontId="0" borderId="41" applyNumberFormat="1" applyFont="1" applyFill="0" applyBorder="1" applyAlignment="1" applyProtection="0">
      <alignment horizontal="center" vertical="bottom"/>
    </xf>
    <xf numFmtId="0" fontId="0" borderId="1" applyNumberFormat="0" applyFont="1" applyFill="0" applyBorder="1" applyAlignment="1" applyProtection="0">
      <alignment horizontal="center" vertical="bottom"/>
    </xf>
    <xf numFmtId="3" fontId="5" borderId="1" applyNumberFormat="1" applyFont="1" applyFill="0" applyBorder="1" applyAlignment="1" applyProtection="0">
      <alignment vertical="bottom"/>
    </xf>
    <xf numFmtId="0" fontId="0" borderId="1" applyNumberFormat="1" applyFont="1" applyFill="0" applyBorder="1" applyAlignment="1" applyProtection="0">
      <alignment horizontal="center" vertical="bottom"/>
    </xf>
    <xf numFmtId="0" fontId="0" borderId="42" applyNumberFormat="1" applyFont="1" applyFill="0" applyBorder="1" applyAlignment="1" applyProtection="0">
      <alignment horizontal="center" vertical="bottom"/>
    </xf>
    <xf numFmtId="0" fontId="0" fillId="20" borderId="28" applyNumberFormat="1" applyFont="1" applyFill="1" applyBorder="1" applyAlignment="1" applyProtection="0">
      <alignment horizontal="center" vertical="bottom"/>
    </xf>
    <xf numFmtId="0" fontId="0" borderId="29" applyNumberFormat="1" applyFont="1" applyFill="0" applyBorder="1" applyAlignment="1" applyProtection="0">
      <alignment horizontal="center" vertical="bottom"/>
    </xf>
    <xf numFmtId="0" fontId="0" borderId="23" applyNumberFormat="0" applyFont="1" applyFill="0" applyBorder="1" applyAlignment="1" applyProtection="0">
      <alignment horizontal="center" vertical="bottom"/>
    </xf>
    <xf numFmtId="0" fontId="0" borderId="43" applyNumberFormat="0" applyFont="1" applyFill="0" applyBorder="1" applyAlignment="1" applyProtection="0">
      <alignment horizontal="center" vertical="bottom"/>
    </xf>
    <xf numFmtId="3" fontId="0" borderId="1" applyNumberFormat="1" applyFont="1" applyFill="0" applyBorder="1" applyAlignment="1" applyProtection="0">
      <alignment horizontal="center" vertical="bottom"/>
    </xf>
    <xf numFmtId="3" fontId="0" borderId="42" applyNumberFormat="1" applyFont="1" applyFill="0" applyBorder="1" applyAlignment="1" applyProtection="0">
      <alignment horizontal="center" vertical="bottom"/>
    </xf>
    <xf numFmtId="3" fontId="0" fillId="20" borderId="28" applyNumberFormat="1" applyFont="1" applyFill="1" applyBorder="1" applyAlignment="1" applyProtection="0">
      <alignment horizontal="center" vertical="bottom"/>
    </xf>
    <xf numFmtId="3" fontId="0" borderId="29" applyNumberFormat="1" applyFont="1" applyFill="0" applyBorder="1" applyAlignment="1" applyProtection="0">
      <alignment horizontal="center" vertical="bottom"/>
    </xf>
    <xf numFmtId="49" fontId="0" borderId="44" applyNumberFormat="1" applyFont="1" applyFill="0" applyBorder="1" applyAlignment="1" applyProtection="0">
      <alignment horizontal="right" vertical="bottom"/>
    </xf>
    <xf numFmtId="3" fontId="0" borderId="44" applyNumberFormat="1" applyFont="1" applyFill="0" applyBorder="1" applyAlignment="1" applyProtection="0">
      <alignment horizontal="center" vertical="bottom"/>
    </xf>
    <xf numFmtId="3" fontId="0" borderId="45" applyNumberFormat="1" applyFont="1" applyFill="0" applyBorder="1" applyAlignment="1" applyProtection="0">
      <alignment horizontal="center" vertical="bottom"/>
    </xf>
    <xf numFmtId="3" fontId="0" fillId="20" borderId="46" applyNumberFormat="1" applyFont="1" applyFill="1" applyBorder="1" applyAlignment="1" applyProtection="0">
      <alignment horizontal="center" vertical="bottom"/>
    </xf>
    <xf numFmtId="3" fontId="0" borderId="47" applyNumberFormat="1" applyFont="1" applyFill="0" applyBorder="1" applyAlignment="1" applyProtection="0">
      <alignment horizontal="center" vertical="bottom"/>
    </xf>
    <xf numFmtId="49" fontId="0" borderId="48" applyNumberFormat="1" applyFont="1" applyFill="0" applyBorder="1" applyAlignment="1" applyProtection="0">
      <alignment horizontal="right" vertical="bottom"/>
    </xf>
    <xf numFmtId="3" fontId="5" borderId="48" applyNumberFormat="1" applyFont="1" applyFill="0" applyBorder="1" applyAlignment="1" applyProtection="0">
      <alignment horizontal="center" vertical="bottom"/>
    </xf>
    <xf numFmtId="3" fontId="5" borderId="49" applyNumberFormat="1" applyFont="1" applyFill="0" applyBorder="1" applyAlignment="1" applyProtection="0">
      <alignment horizontal="center" vertical="bottom"/>
    </xf>
    <xf numFmtId="3" fontId="5" fillId="20" borderId="50" applyNumberFormat="1" applyFont="1" applyFill="1" applyBorder="1" applyAlignment="1" applyProtection="0">
      <alignment horizontal="center" vertical="bottom"/>
    </xf>
    <xf numFmtId="3" fontId="5" borderId="51" applyNumberFormat="1" applyFont="1" applyFill="0" applyBorder="1" applyAlignment="1" applyProtection="0">
      <alignment horizontal="center" vertical="bottom"/>
    </xf>
    <xf numFmtId="0" fontId="0" borderId="23" applyNumberFormat="0" applyFont="1" applyFill="0" applyBorder="1" applyAlignment="1" applyProtection="0">
      <alignment vertical="bottom"/>
    </xf>
    <xf numFmtId="49" fontId="7" borderId="16" applyNumberFormat="1" applyFont="1" applyFill="0" applyBorder="1" applyAlignment="1" applyProtection="0">
      <alignment vertical="bottom"/>
    </xf>
    <xf numFmtId="0" fontId="0" borderId="26" applyNumberFormat="0" applyFont="1" applyFill="0" applyBorder="1" applyAlignment="1" applyProtection="0">
      <alignment vertical="bottom"/>
    </xf>
    <xf numFmtId="49" fontId="0" borderId="52" applyNumberFormat="1" applyFont="1" applyFill="0" applyBorder="1" applyAlignment="1" applyProtection="0">
      <alignment vertical="bottom"/>
    </xf>
    <xf numFmtId="3" fontId="7" borderId="53" applyNumberFormat="1" applyFont="1" applyFill="0" applyBorder="1" applyAlignment="1" applyProtection="0">
      <alignment vertical="bottom"/>
    </xf>
    <xf numFmtId="0" fontId="0" borderId="25" applyNumberFormat="0" applyFont="1" applyFill="0" applyBorder="1" applyAlignment="1" applyProtection="0">
      <alignment vertical="bottom"/>
    </xf>
    <xf numFmtId="49" fontId="0" borderId="54" applyNumberFormat="1" applyFont="1" applyFill="0" applyBorder="1" applyAlignment="1" applyProtection="0">
      <alignment vertical="bottom"/>
    </xf>
    <xf numFmtId="0" fontId="0" borderId="55" applyNumberFormat="1" applyFont="1" applyFill="0" applyBorder="1" applyAlignment="1" applyProtection="0">
      <alignment horizontal="right" vertical="bottom"/>
    </xf>
    <xf numFmtId="3" fontId="0" borderId="55" applyNumberFormat="1" applyFont="1" applyFill="0" applyBorder="1" applyAlignment="1" applyProtection="0">
      <alignment horizontal="left" vertical="bottom"/>
    </xf>
    <xf numFmtId="3" fontId="0" borderId="1" applyNumberFormat="1" applyFont="1" applyFill="0" applyBorder="1" applyAlignment="1" applyProtection="0">
      <alignment vertical="bottom"/>
    </xf>
    <xf numFmtId="49" fontId="0" borderId="56" applyNumberFormat="1" applyFont="1" applyFill="0" applyBorder="1" applyAlignment="1" applyProtection="0">
      <alignment vertical="bottom"/>
    </xf>
    <xf numFmtId="3" fontId="0" borderId="57" applyNumberFormat="1" applyFont="1" applyFill="0" applyBorder="1" applyAlignment="1" applyProtection="0">
      <alignment horizontal="left" vertical="bottom"/>
    </xf>
    <xf numFmtId="3" fontId="7" borderId="53" applyNumberFormat="1" applyFont="1" applyFill="0" applyBorder="1" applyAlignment="1" applyProtection="0">
      <alignment horizontal="left" vertical="bottom"/>
    </xf>
    <xf numFmtId="0" fontId="0" borderId="58" applyNumberFormat="0" applyFont="1" applyFill="0" applyBorder="1" applyAlignment="1" applyProtection="0">
      <alignment vertical="bottom"/>
    </xf>
    <xf numFmtId="0" fontId="0" borderId="59" applyNumberFormat="0" applyFont="1" applyFill="0" applyBorder="1" applyAlignment="1" applyProtection="0">
      <alignment vertical="bottom"/>
    </xf>
    <xf numFmtId="3" fontId="0" fillId="22" borderId="55"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7" fillId="4" borderId="2" applyNumberFormat="1" applyFont="1" applyFill="1" applyBorder="1" applyAlignment="1" applyProtection="0">
      <alignment horizontal="left" vertical="bottom" wrapText="1"/>
    </xf>
    <xf numFmtId="49" fontId="13" fillId="4" borderId="2" applyNumberFormat="1" applyFont="1" applyFill="1" applyBorder="1" applyAlignment="1" applyProtection="0">
      <alignment horizontal="center" vertical="center" wrapText="1"/>
    </xf>
    <xf numFmtId="49" fontId="7" borderId="2" applyNumberFormat="1" applyFont="1" applyFill="0" applyBorder="1" applyAlignment="1" applyProtection="0">
      <alignment horizontal="left" vertical="bottom"/>
    </xf>
    <xf numFmtId="2" fontId="0" borderId="2" applyNumberFormat="1" applyFont="1" applyFill="0" applyBorder="1" applyAlignment="1" applyProtection="0">
      <alignment vertical="bottom"/>
    </xf>
    <xf numFmtId="49" fontId="7" borderId="2" applyNumberFormat="1" applyFont="1" applyFill="0" applyBorder="1" applyAlignment="1" applyProtection="0">
      <alignment horizontal="center" vertical="bottom"/>
    </xf>
    <xf numFmtId="0" fontId="0" borderId="38" applyNumberFormat="0" applyFont="1" applyFill="0" applyBorder="1" applyAlignment="1" applyProtection="0">
      <alignment vertical="bottom"/>
    </xf>
    <xf numFmtId="0" fontId="0" applyNumberFormat="1" applyFont="1" applyFill="0" applyBorder="0" applyAlignment="1" applyProtection="0">
      <alignment vertical="bottom"/>
    </xf>
    <xf numFmtId="14" fontId="0" borderId="1" applyNumberFormat="1" applyFont="1" applyFill="0" applyBorder="1" applyAlignment="1" applyProtection="0">
      <alignment vertical="bottom"/>
    </xf>
  </cellXfs>
  <cellStyles count="1">
    <cellStyle name="Normal" xfId="0" builtinId="0"/>
  </cellStyles>
  <dxfs count="130">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ff00"/>
      <rgbColor rgb="00000000"/>
      <rgbColor rgb="ffffc7ce"/>
      <rgbColor rgb="ff9c0006"/>
      <rgbColor rgb="ff0563c1"/>
      <rgbColor rgb="ff5b9bd5"/>
      <rgbColor rgb="ffff0000"/>
      <rgbColor rgb="ff0070c0"/>
      <rgbColor rgb="fffff2cb"/>
      <rgbColor rgb="ffd9e2f3"/>
      <rgbColor rgb="ffe2eeda"/>
      <rgbColor rgb="ffff7c80"/>
      <rgbColor rgb="ffffe598"/>
      <rgbColor rgb="fffbe4d5"/>
      <rgbColor rgb="ffa5a5a5"/>
      <rgbColor rgb="ff7f7f7f"/>
      <rgbColor rgb="fff2f2f2"/>
      <rgbColor rgb="ff9f69ff"/>
      <rgbColor rgb="ffffabab"/>
      <rgbColor rgb="ffffc000"/>
      <rgbColor rgb="fff4b083"/>
      <rgbColor rgb="ffdeeaf6"/>
      <rgbColor rgb="ffbfbfbf"/>
      <rgbColor rgb="ffffd965"/>
      <rgbColor rgb="ff8eaadb"/>
      <rgbColor rgb="ffd8d8d8"/>
      <rgbColor rgb="ff3f3f3f"/>
      <rgbColor rgb="ff595959"/>
      <rgbColor rgb="ff92d05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40773"/>
          <c:y val="0.0357472"/>
          <c:w val="0.954227"/>
          <c:h val="0.902689"/>
        </c:manualLayout>
      </c:layout>
      <c:lineChart>
        <c:grouping val="standard"/>
        <c:varyColors val="0"/>
        <c:ser>
          <c:idx val="0"/>
          <c:order val="0"/>
          <c:tx>
            <c:v>Series1</c:v>
          </c:tx>
          <c:spPr>
            <a:solidFill>
              <a:schemeClr val="accent1"/>
            </a:solidFill>
            <a:ln w="28575" cap="rnd">
              <a:solidFill>
                <a:schemeClr val="accent1"/>
              </a:solidFill>
              <a:prstDash val="solid"/>
              <a:round/>
            </a:ln>
            <a:effectLst/>
          </c:spPr>
          <c:marker>
            <c:symbol val="circle"/>
            <c:size val="4"/>
            <c:spPr>
              <a:solidFill>
                <a:schemeClr val="accent1"/>
              </a:solidFill>
              <a:ln w="9525" cap="flat">
                <a:solidFill>
                  <a:schemeClr val="accent1"/>
                </a:solidFill>
                <a:prstDash val="solid"/>
                <a:miter lim="800000"/>
              </a:ln>
              <a:effectLst/>
            </c:spPr>
          </c:marker>
          <c:dLbls>
            <c:numFmt formatCode="#,##0" sourceLinked="0"/>
            <c:txPr>
              <a:bodyPr/>
              <a:lstStyle/>
              <a:p>
                <a:pPr>
                  <a:defRPr b="0" i="0" strike="noStrike" sz="900" u="none">
                    <a:solidFill>
                      <a:srgbClr val="404040"/>
                    </a:solidFill>
                    <a:latin typeface="Calibri"/>
                  </a:defRPr>
                </a:pPr>
              </a:p>
            </c:txPr>
            <c:dLblPos val="t"/>
            <c:showLegendKey val="0"/>
            <c:showVal val="1"/>
            <c:showCatName val="0"/>
            <c:showSerName val="0"/>
            <c:showPercent val="0"/>
            <c:showBubbleSize val="0"/>
            <c:showLeaderLines val="0"/>
          </c:dLbls>
          <c:cat>
            <c:str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Lit>
          </c:cat>
          <c:val>
            <c:numRef>
              <c:f>'Actual vs Projected'!$D$8:$BC$8</c:f>
              <c:numCache>
                <c:ptCount val="15"/>
                <c:pt idx="0">
                  <c:v>2605.487898</c:v>
                </c:pt>
                <c:pt idx="1">
                  <c:v>2697.585701</c:v>
                </c:pt>
                <c:pt idx="2">
                  <c:v>2799.464128</c:v>
                </c:pt>
                <c:pt idx="3">
                  <c:v>2893.118950</c:v>
                </c:pt>
                <c:pt idx="4">
                  <c:v>2990.690439</c:v>
                </c:pt>
                <c:pt idx="5">
                  <c:v>3107.546918</c:v>
                </c:pt>
                <c:pt idx="6">
                  <c:v>3233.689111</c:v>
                </c:pt>
                <c:pt idx="7">
                  <c:v>3382.195513</c:v>
                </c:pt>
                <c:pt idx="8">
                  <c:v>3539.701915</c:v>
                </c:pt>
                <c:pt idx="9">
                  <c:v>3720.755936</c:v>
                </c:pt>
                <c:pt idx="10">
                  <c:v>3887.219879</c:v>
                </c:pt>
                <c:pt idx="11">
                  <c:v>4060.294934</c:v>
                </c:pt>
                <c:pt idx="12">
                  <c:v>4242.119988</c:v>
                </c:pt>
                <c:pt idx="13">
                  <c:v>4386.743010</c:v>
                </c:pt>
                <c:pt idx="14">
                  <c:v>4555.073531</c:v>
                </c:pt>
              </c:numCache>
            </c:numRef>
          </c:val>
          <c:smooth val="0"/>
        </c:ser>
        <c:ser>
          <c:idx val="1"/>
          <c:order val="1"/>
          <c:tx>
            <c:v>Series2</c:v>
          </c:tx>
          <c:spPr>
            <a:solidFill>
              <a:schemeClr val="accent2"/>
            </a:solidFill>
            <a:ln w="28575" cap="rnd">
              <a:solidFill>
                <a:schemeClr val="accent2"/>
              </a:solidFill>
              <a:prstDash val="solid"/>
              <a:round/>
            </a:ln>
            <a:effectLst/>
          </c:spPr>
          <c:marker>
            <c:symbol val="circle"/>
            <c:size val="4"/>
            <c:spPr>
              <a:solidFill>
                <a:schemeClr val="accent2"/>
              </a:solidFill>
              <a:ln w="9525" cap="flat">
                <a:solidFill>
                  <a:schemeClr val="accent2"/>
                </a:solidFill>
                <a:prstDash val="solid"/>
                <a:miter lim="800000"/>
              </a:ln>
              <a:effectLst/>
            </c:spPr>
          </c:marker>
          <c:dLbls>
            <c:numFmt formatCode="#,##0" sourceLinked="0"/>
            <c:txPr>
              <a:bodyPr/>
              <a:lstStyle/>
              <a:p>
                <a:pPr>
                  <a:defRPr b="0" i="0" strike="noStrike" sz="900" u="none">
                    <a:solidFill>
                      <a:srgbClr val="404040"/>
                    </a:solidFill>
                    <a:latin typeface="Calibri"/>
                  </a:defRPr>
                </a:pPr>
              </a:p>
            </c:txPr>
            <c:dLblPos val="t"/>
            <c:showLegendKey val="0"/>
            <c:showVal val="1"/>
            <c:showCatName val="0"/>
            <c:showSerName val="0"/>
            <c:showPercent val="0"/>
            <c:showBubbleSize val="0"/>
            <c:showLeaderLines val="0"/>
          </c:dLbls>
          <c:cat>
            <c:str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Lit>
          </c:cat>
          <c:val>
            <c:numRef>
              <c:f>'Actual vs Projected'!$D$9:$BC$9</c:f>
              <c:numCache>
                <c:ptCount val="15"/>
                <c:pt idx="0">
                  <c:v>4560.000000</c:v>
                </c:pt>
                <c:pt idx="1">
                  <c:v>4680.000000</c:v>
                </c:pt>
                <c:pt idx="2">
                  <c:v>4800.000000</c:v>
                </c:pt>
                <c:pt idx="3">
                  <c:v>4920.000000</c:v>
                </c:pt>
                <c:pt idx="4">
                  <c:v>5040.000000</c:v>
                </c:pt>
                <c:pt idx="5">
                  <c:v>5160.000000</c:v>
                </c:pt>
                <c:pt idx="6">
                  <c:v>5280.000000</c:v>
                </c:pt>
                <c:pt idx="7">
                  <c:v>5400.000000</c:v>
                </c:pt>
                <c:pt idx="8">
                  <c:v>5520.000000</c:v>
                </c:pt>
                <c:pt idx="9">
                  <c:v>5640.000000</c:v>
                </c:pt>
                <c:pt idx="10">
                  <c:v>5760.000000</c:v>
                </c:pt>
                <c:pt idx="11">
                  <c:v>5880.000000</c:v>
                </c:pt>
                <c:pt idx="12">
                  <c:v>6000.000000</c:v>
                </c:pt>
                <c:pt idx="13">
                  <c:v>6120.000000</c:v>
                </c:pt>
                <c:pt idx="14">
                  <c:v>6240.000000</c:v>
                </c:pt>
              </c:numCache>
            </c:numRef>
          </c:val>
          <c:smooth val="0"/>
        </c:ser>
        <c:marker val="1"/>
        <c:axId val="2094734552"/>
        <c:axId val="2094734553"/>
      </c:lineChart>
      <c:catAx>
        <c:axId val="2094734552"/>
        <c:scaling>
          <c:orientation val="minMax"/>
        </c:scaling>
        <c:delete val="0"/>
        <c:axPos val="b"/>
        <c:numFmt formatCode="#,##0" sourceLinked="0"/>
        <c:majorTickMark val="none"/>
        <c:minorTickMark val="none"/>
        <c:tickLblPos val="low"/>
        <c:spPr>
          <a:ln w="12700" cap="flat">
            <a:solidFill>
              <a:srgbClr val="D9D9D9"/>
            </a:solidFill>
            <a:prstDash val="solid"/>
            <a:round/>
          </a:ln>
        </c:spPr>
        <c:txPr>
          <a:bodyPr rot="0"/>
          <a:lstStyle/>
          <a:p>
            <a:pPr>
              <a:defRPr b="0" i="0" strike="noStrike" sz="900" u="none">
                <a:solidFill>
                  <a:srgbClr val="595959"/>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D9D9D9"/>
              </a:solidFill>
              <a:prstDash val="solid"/>
              <a:round/>
            </a:ln>
          </c:spPr>
        </c:majorGridlines>
        <c:numFmt formatCode="General" sourceLinked="1"/>
        <c:majorTickMark val="none"/>
        <c:minorTickMark val="none"/>
        <c:tickLblPos val="nextTo"/>
        <c:spPr>
          <a:ln w="12700" cap="flat">
            <a:noFill/>
            <a:prstDash val="solid"/>
            <a:round/>
          </a:ln>
        </c:spPr>
        <c:txPr>
          <a:bodyPr rot="0"/>
          <a:lstStyle/>
          <a:p>
            <a:pPr>
              <a:defRPr b="0" i="0" strike="noStrike" sz="900" u="none">
                <a:solidFill>
                  <a:srgbClr val="595959"/>
                </a:solidFill>
                <a:latin typeface="Calibri"/>
              </a:defRPr>
            </a:pPr>
          </a:p>
        </c:txPr>
        <c:crossAx val="2094734552"/>
        <c:crosses val="autoZero"/>
        <c:crossBetween val="between"/>
        <c:majorUnit val="1750"/>
        <c:minorUnit val="875"/>
      </c:valAx>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400" u="none">
                <a:solidFill>
                  <a:srgbClr val="595959"/>
                </a:solidFill>
                <a:latin typeface="Calibri"/>
              </a:defRPr>
            </a:pPr>
            <a:r>
              <a:rPr b="0" i="0" strike="noStrike" sz="1400" u="none">
                <a:solidFill>
                  <a:srgbClr val="595959"/>
                </a:solidFill>
                <a:latin typeface="Calibri"/>
              </a:rPr>
              <a:t>Start Date</a:t>
            </a:r>
          </a:p>
        </c:rich>
      </c:tx>
      <c:layout>
        <c:manualLayout>
          <c:xMode val="edge"/>
          <c:yMode val="edge"/>
          <c:x val="0.475723"/>
          <c:y val="0"/>
          <c:w val="0.0485532"/>
          <c:h val="0.0504096"/>
        </c:manualLayout>
      </c:layout>
      <c:overlay val="1"/>
      <c:spPr>
        <a:noFill/>
        <a:effectLst/>
      </c:spPr>
    </c:title>
    <c:autoTitleDeleted val="1"/>
    <c:plotArea>
      <c:layout>
        <c:manualLayout>
          <c:layoutTarget val="inner"/>
          <c:xMode val="edge"/>
          <c:yMode val="edge"/>
          <c:x val="0.028936"/>
          <c:y val="0.0504096"/>
          <c:w val="0.961682"/>
          <c:h val="0.791347"/>
        </c:manualLayout>
      </c:layout>
      <c:lineChart>
        <c:grouping val="standard"/>
        <c:varyColors val="0"/>
        <c:ser>
          <c:idx val="0"/>
          <c:order val="0"/>
          <c:tx>
            <c:strRef>
              <c:f>'Start Date'!$A$2</c:f>
              <c:strCache>
                <c:ptCount val="1"/>
                <c:pt idx="0">
                  <c:v>Contract</c:v>
                </c:pt>
              </c:strCache>
            </c:strRef>
          </c:tx>
          <c:spPr>
            <a:noFill/>
            <a:ln w="28575" cap="rnd">
              <a:solidFill>
                <a:schemeClr val="accent1"/>
              </a:solidFill>
              <a:prstDash val="solid"/>
              <a:round/>
            </a:ln>
            <a:effectLst/>
          </c:spPr>
          <c:marker>
            <c:symbol val="none"/>
            <c:size val="4"/>
            <c:spPr>
              <a:solidFill>
                <a:srgbClr val="000000">
                  <a:alpha val="0"/>
                </a:srgbClr>
              </a:solidFill>
              <a:ln w="28575" cap="rnd">
                <a:solidFill>
                  <a:schemeClr val="accent1"/>
                </a:solidFill>
                <a:prstDash val="solid"/>
                <a:round/>
              </a:ln>
              <a:effectLst/>
            </c:spPr>
          </c:marker>
          <c:dLbls>
            <c:numFmt formatCode="0.00" sourceLinked="0"/>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cat>
            <c:strRef>
              <c:f>'Start Date'!$B$1:$X$1</c:f>
              <c:strCache>
                <c:ptCount val="23"/>
                <c:pt idx="0">
                  <c:v>12/31/18-01/06/19</c:v>
                </c:pt>
                <c:pt idx="1">
                  <c:v>01/07/19-01/13/19</c:v>
                </c:pt>
                <c:pt idx="2">
                  <c:v>01/14/19-01/20/19</c:v>
                </c:pt>
                <c:pt idx="3">
                  <c:v>01/21/19-01/27/19</c:v>
                </c:pt>
                <c:pt idx="4">
                  <c:v>01/28/19-02/03/19</c:v>
                </c:pt>
                <c:pt idx="5">
                  <c:v>02/04/19-02/10/19</c:v>
                </c:pt>
                <c:pt idx="6">
                  <c:v>02/11/19-02/17/19</c:v>
                </c:pt>
                <c:pt idx="7">
                  <c:v>02/18/19-02/24/19</c:v>
                </c:pt>
                <c:pt idx="8">
                  <c:v>02/25/19-03/03/19</c:v>
                </c:pt>
                <c:pt idx="9">
                  <c:v>03/04/19-03/10/19</c:v>
                </c:pt>
                <c:pt idx="10">
                  <c:v>03/11/19-03/17/19</c:v>
                </c:pt>
                <c:pt idx="11">
                  <c:v>03/18/19-03/24/19</c:v>
                </c:pt>
                <c:pt idx="12">
                  <c:v>03/25/19-03/31/19</c:v>
                </c:pt>
                <c:pt idx="13">
                  <c:v>04/01/19-04/07/19</c:v>
                </c:pt>
                <c:pt idx="14">
                  <c:v>04/08/19-04/14/19</c:v>
                </c:pt>
                <c:pt idx="15">
                  <c:v>04/15/19-04/21/19</c:v>
                </c:pt>
                <c:pt idx="16">
                  <c:v>04/22/19-04/28/19</c:v>
                </c:pt>
                <c:pt idx="17">
                  <c:v>04/29/19-05/05/19</c:v>
                </c:pt>
                <c:pt idx="18">
                  <c:v>05/06/19-05/12/19</c:v>
                </c:pt>
                <c:pt idx="19">
                  <c:v>05/13/19-05/19/19</c:v>
                </c:pt>
                <c:pt idx="20">
                  <c:v>05/20/19-05/26/19</c:v>
                </c:pt>
                <c:pt idx="21">
                  <c:v>05/27/19-06/02/19</c:v>
                </c:pt>
                <c:pt idx="22">
                  <c:v>06/03/19-06/09/19</c:v>
                </c:pt>
              </c:strCache>
            </c:strRef>
          </c:cat>
          <c:val>
            <c:numRef>
              <c:f>'Start Date'!$B$2:$X$2</c:f>
              <c:numCache>
                <c:ptCount val="23"/>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pt idx="18">
                  <c:v>0.000000</c:v>
                </c:pt>
                <c:pt idx="19">
                  <c:v>0.000000</c:v>
                </c:pt>
                <c:pt idx="20">
                  <c:v>0.000000</c:v>
                </c:pt>
                <c:pt idx="21">
                  <c:v>13.233810</c:v>
                </c:pt>
                <c:pt idx="22">
                  <c:v>13.233810</c:v>
                </c:pt>
              </c:numCache>
            </c:numRef>
          </c:val>
          <c:smooth val="0"/>
        </c:ser>
        <c:ser>
          <c:idx val="1"/>
          <c:order val="1"/>
          <c:tx>
            <c:strRef>
              <c:f>'Start Date'!$A$3</c:f>
              <c:strCache>
                <c:ptCount val="1"/>
                <c:pt idx="0">
                  <c:v>All Potential </c:v>
                </c:pt>
              </c:strCache>
            </c:strRef>
          </c:tx>
          <c:spPr>
            <a:noFill/>
            <a:ln w="28575" cap="rnd">
              <a:solidFill>
                <a:schemeClr val="accent2"/>
              </a:solidFill>
              <a:prstDash val="solid"/>
              <a:round/>
            </a:ln>
            <a:effectLst/>
          </c:spPr>
          <c:marker>
            <c:symbol val="none"/>
            <c:size val="4"/>
            <c:spPr>
              <a:solidFill>
                <a:srgbClr val="000000">
                  <a:alpha val="0"/>
                </a:srgbClr>
              </a:solidFill>
              <a:ln w="28575" cap="rnd">
                <a:solidFill>
                  <a:schemeClr val="accent2"/>
                </a:solidFill>
                <a:prstDash val="solid"/>
                <a:round/>
              </a:ln>
              <a:effectLst/>
            </c:spPr>
          </c:marker>
          <c:dLbls>
            <c:numFmt formatCode="0.00" sourceLinked="0"/>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cat>
            <c:strRef>
              <c:f>'Start Date'!$B$1:$X$1</c:f>
              <c:strCache>
                <c:ptCount val="23"/>
                <c:pt idx="0">
                  <c:v>12/31/18-01/06/19</c:v>
                </c:pt>
                <c:pt idx="1">
                  <c:v>01/07/19-01/13/19</c:v>
                </c:pt>
                <c:pt idx="2">
                  <c:v>01/14/19-01/20/19</c:v>
                </c:pt>
                <c:pt idx="3">
                  <c:v>01/21/19-01/27/19</c:v>
                </c:pt>
                <c:pt idx="4">
                  <c:v>01/28/19-02/03/19</c:v>
                </c:pt>
                <c:pt idx="5">
                  <c:v>02/04/19-02/10/19</c:v>
                </c:pt>
                <c:pt idx="6">
                  <c:v>02/11/19-02/17/19</c:v>
                </c:pt>
                <c:pt idx="7">
                  <c:v>02/18/19-02/24/19</c:v>
                </c:pt>
                <c:pt idx="8">
                  <c:v>02/25/19-03/03/19</c:v>
                </c:pt>
                <c:pt idx="9">
                  <c:v>03/04/19-03/10/19</c:v>
                </c:pt>
                <c:pt idx="10">
                  <c:v>03/11/19-03/17/19</c:v>
                </c:pt>
                <c:pt idx="11">
                  <c:v>03/18/19-03/24/19</c:v>
                </c:pt>
                <c:pt idx="12">
                  <c:v>03/25/19-03/31/19</c:v>
                </c:pt>
                <c:pt idx="13">
                  <c:v>04/01/19-04/07/19</c:v>
                </c:pt>
                <c:pt idx="14">
                  <c:v>04/08/19-04/14/19</c:v>
                </c:pt>
                <c:pt idx="15">
                  <c:v>04/15/19-04/21/19</c:v>
                </c:pt>
                <c:pt idx="16">
                  <c:v>04/22/19-04/28/19</c:v>
                </c:pt>
                <c:pt idx="17">
                  <c:v>04/29/19-05/05/19</c:v>
                </c:pt>
                <c:pt idx="18">
                  <c:v>05/06/19-05/12/19</c:v>
                </c:pt>
                <c:pt idx="19">
                  <c:v>05/13/19-05/19/19</c:v>
                </c:pt>
                <c:pt idx="20">
                  <c:v>05/20/19-05/26/19</c:v>
                </c:pt>
                <c:pt idx="21">
                  <c:v>05/27/19-06/02/19</c:v>
                </c:pt>
                <c:pt idx="22">
                  <c:v>06/03/19-06/09/19</c:v>
                </c:pt>
              </c:strCache>
            </c:strRef>
          </c:cat>
          <c:val>
            <c:numRef>
              <c:f>'Start Date'!$B$3:$X$3</c:f>
              <c:numCache>
                <c:ptCount val="23"/>
                <c:pt idx="0">
                  <c:v>161.155423</c:v>
                </c:pt>
                <c:pt idx="1">
                  <c:v>161.155423</c:v>
                </c:pt>
                <c:pt idx="2">
                  <c:v>179.616961</c:v>
                </c:pt>
                <c:pt idx="3">
                  <c:v>175.241961</c:v>
                </c:pt>
                <c:pt idx="4">
                  <c:v>152.613161</c:v>
                </c:pt>
                <c:pt idx="5">
                  <c:v>135.606747</c:v>
                </c:pt>
                <c:pt idx="6">
                  <c:v>154.049224</c:v>
                </c:pt>
                <c:pt idx="7">
                  <c:v>154.381693</c:v>
                </c:pt>
                <c:pt idx="8">
                  <c:v>164.381693</c:v>
                </c:pt>
                <c:pt idx="9">
                  <c:v>182.224074</c:v>
                </c:pt>
                <c:pt idx="10">
                  <c:v>182.224074</c:v>
                </c:pt>
                <c:pt idx="11">
                  <c:v>178.161574</c:v>
                </c:pt>
                <c:pt idx="12">
                  <c:v>170.661574</c:v>
                </c:pt>
                <c:pt idx="13">
                  <c:v>183.659754</c:v>
                </c:pt>
                <c:pt idx="14">
                  <c:v>198.806813</c:v>
                </c:pt>
                <c:pt idx="15">
                  <c:v>149.720274</c:v>
                </c:pt>
                <c:pt idx="16">
                  <c:v>109.720274</c:v>
                </c:pt>
                <c:pt idx="17">
                  <c:v>134.364646</c:v>
                </c:pt>
                <c:pt idx="18">
                  <c:v>192.111085</c:v>
                </c:pt>
                <c:pt idx="19">
                  <c:v>171.933418</c:v>
                </c:pt>
                <c:pt idx="20">
                  <c:v>183.382158</c:v>
                </c:pt>
                <c:pt idx="21">
                  <c:v>198.281720</c:v>
                </c:pt>
                <c:pt idx="22">
                  <c:v>209.745720</c:v>
                </c:pt>
              </c:numCache>
            </c:numRef>
          </c:val>
          <c:smooth val="0"/>
        </c:ser>
        <c:ser>
          <c:idx val="2"/>
          <c:order val="2"/>
          <c:tx>
            <c:strRef>
              <c:f>'Start Date'!$A$4</c:f>
              <c:strCache>
                <c:ptCount val="1"/>
                <c:pt idx="0">
                  <c:v>Goal</c:v>
                </c:pt>
              </c:strCache>
            </c:strRef>
          </c:tx>
          <c:spPr>
            <a:noFill/>
            <a:ln w="28575" cap="rnd">
              <a:solidFill>
                <a:schemeClr val="accent3"/>
              </a:solidFill>
              <a:prstDash val="solid"/>
              <a:round/>
            </a:ln>
            <a:effectLst/>
          </c:spPr>
          <c:marker>
            <c:symbol val="none"/>
            <c:size val="4"/>
            <c:spPr>
              <a:solidFill>
                <a:srgbClr val="000000">
                  <a:alpha val="0"/>
                </a:srgbClr>
              </a:solidFill>
              <a:ln w="28575" cap="rnd">
                <a:solidFill>
                  <a:schemeClr val="accent3"/>
                </a:solidFill>
                <a:prstDash val="solid"/>
                <a:round/>
              </a:ln>
              <a:effectLst/>
            </c:spPr>
          </c:marker>
          <c:dLbls>
            <c:numFmt formatCode="0.00" sourceLinked="0"/>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cat>
            <c:strRef>
              <c:f>'Start Date'!$B$1:$X$1</c:f>
              <c:strCache>
                <c:ptCount val="23"/>
                <c:pt idx="0">
                  <c:v>12/31/18-01/06/19</c:v>
                </c:pt>
                <c:pt idx="1">
                  <c:v>01/07/19-01/13/19</c:v>
                </c:pt>
                <c:pt idx="2">
                  <c:v>01/14/19-01/20/19</c:v>
                </c:pt>
                <c:pt idx="3">
                  <c:v>01/21/19-01/27/19</c:v>
                </c:pt>
                <c:pt idx="4">
                  <c:v>01/28/19-02/03/19</c:v>
                </c:pt>
                <c:pt idx="5">
                  <c:v>02/04/19-02/10/19</c:v>
                </c:pt>
                <c:pt idx="6">
                  <c:v>02/11/19-02/17/19</c:v>
                </c:pt>
                <c:pt idx="7">
                  <c:v>02/18/19-02/24/19</c:v>
                </c:pt>
                <c:pt idx="8">
                  <c:v>02/25/19-03/03/19</c:v>
                </c:pt>
                <c:pt idx="9">
                  <c:v>03/04/19-03/10/19</c:v>
                </c:pt>
                <c:pt idx="10">
                  <c:v>03/11/19-03/17/19</c:v>
                </c:pt>
                <c:pt idx="11">
                  <c:v>03/18/19-03/24/19</c:v>
                </c:pt>
                <c:pt idx="12">
                  <c:v>03/25/19-03/31/19</c:v>
                </c:pt>
                <c:pt idx="13">
                  <c:v>04/01/19-04/07/19</c:v>
                </c:pt>
                <c:pt idx="14">
                  <c:v>04/08/19-04/14/19</c:v>
                </c:pt>
                <c:pt idx="15">
                  <c:v>04/15/19-04/21/19</c:v>
                </c:pt>
                <c:pt idx="16">
                  <c:v>04/22/19-04/28/19</c:v>
                </c:pt>
                <c:pt idx="17">
                  <c:v>04/29/19-05/05/19</c:v>
                </c:pt>
                <c:pt idx="18">
                  <c:v>05/06/19-05/12/19</c:v>
                </c:pt>
                <c:pt idx="19">
                  <c:v>05/13/19-05/19/19</c:v>
                </c:pt>
                <c:pt idx="20">
                  <c:v>05/20/19-05/26/19</c:v>
                </c:pt>
                <c:pt idx="21">
                  <c:v>05/27/19-06/02/19</c:v>
                </c:pt>
                <c:pt idx="22">
                  <c:v>06/03/19-06/09/19</c:v>
                </c:pt>
              </c:strCache>
            </c:strRef>
          </c:cat>
          <c:val>
            <c:numRef>
              <c:f>'Start Date'!$B$4:$X$4</c:f>
              <c:numCache>
                <c:ptCount val="23"/>
                <c:pt idx="0">
                  <c:v>125.000000</c:v>
                </c:pt>
                <c:pt idx="1">
                  <c:v>125.000000</c:v>
                </c:pt>
                <c:pt idx="2">
                  <c:v>125.000000</c:v>
                </c:pt>
                <c:pt idx="3">
                  <c:v>125.000000</c:v>
                </c:pt>
                <c:pt idx="4">
                  <c:v>125.000000</c:v>
                </c:pt>
                <c:pt idx="5">
                  <c:v>125.000000</c:v>
                </c:pt>
                <c:pt idx="6">
                  <c:v>125.000000</c:v>
                </c:pt>
                <c:pt idx="7">
                  <c:v>125.000000</c:v>
                </c:pt>
                <c:pt idx="8">
                  <c:v>125.000000</c:v>
                </c:pt>
                <c:pt idx="9">
                  <c:v>125.000000</c:v>
                </c:pt>
                <c:pt idx="10">
                  <c:v>125.000000</c:v>
                </c:pt>
                <c:pt idx="11">
                  <c:v>125.000000</c:v>
                </c:pt>
                <c:pt idx="12">
                  <c:v>125.000000</c:v>
                </c:pt>
                <c:pt idx="13">
                  <c:v>125.000000</c:v>
                </c:pt>
                <c:pt idx="14">
                  <c:v>125.000000</c:v>
                </c:pt>
                <c:pt idx="15">
                  <c:v>125.000000</c:v>
                </c:pt>
                <c:pt idx="16">
                  <c:v>125.000000</c:v>
                </c:pt>
                <c:pt idx="17">
                  <c:v>125.000000</c:v>
                </c:pt>
                <c:pt idx="18">
                  <c:v>125.000000</c:v>
                </c:pt>
                <c:pt idx="19">
                  <c:v>125.000000</c:v>
                </c:pt>
                <c:pt idx="20">
                  <c:v>125.000000</c:v>
                </c:pt>
                <c:pt idx="21">
                  <c:v>125.000000</c:v>
                </c:pt>
                <c:pt idx="22">
                  <c:v>125.000000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D9D9D9"/>
            </a:solidFill>
            <a:prstDash val="solid"/>
            <a:round/>
          </a:ln>
        </c:spPr>
        <c:txPr>
          <a:bodyPr rot="0"/>
          <a:lstStyle/>
          <a:p>
            <a:pPr>
              <a:defRPr b="0" i="0" strike="noStrike" sz="900" u="none">
                <a:solidFill>
                  <a:srgbClr val="595959"/>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D9D9D9"/>
              </a:solidFill>
              <a:prstDash val="solid"/>
              <a:round/>
            </a:ln>
          </c:spPr>
        </c:majorGridlines>
        <c:numFmt formatCode="General" sourceLinked="1"/>
        <c:majorTickMark val="none"/>
        <c:minorTickMark val="none"/>
        <c:tickLblPos val="nextTo"/>
        <c:spPr>
          <a:ln w="12700" cap="flat">
            <a:noFill/>
            <a:prstDash val="solid"/>
            <a:round/>
          </a:ln>
        </c:spPr>
        <c:txPr>
          <a:bodyPr rot="0"/>
          <a:lstStyle/>
          <a:p>
            <a:pPr>
              <a:defRPr b="0" i="0" strike="noStrike" sz="900" u="none">
                <a:solidFill>
                  <a:srgbClr val="595959"/>
                </a:solidFill>
                <a:latin typeface="Calibri"/>
              </a:defRPr>
            </a:pPr>
          </a:p>
        </c:txPr>
        <c:crossAx val="2094734552"/>
        <c:crosses val="autoZero"/>
        <c:crossBetween val="between"/>
        <c:majorUnit val="75"/>
        <c:minorUnit val="37.5"/>
      </c:valAx>
      <c:spPr>
        <a:noFill/>
        <a:ln w="12700" cap="flat">
          <a:noFill/>
          <a:miter lim="400000"/>
        </a:ln>
        <a:effectLst/>
      </c:spPr>
    </c:plotArea>
    <c:legend>
      <c:legendPos val="b"/>
      <c:layout>
        <c:manualLayout>
          <c:xMode val="edge"/>
          <c:yMode val="edge"/>
          <c:x val="0.418049"/>
          <c:y val="0.968112"/>
          <c:w val="0.156305"/>
          <c:h val="0.0318883"/>
        </c:manualLayout>
      </c:layout>
      <c:overlay val="1"/>
      <c:spPr>
        <a:noFill/>
        <a:ln w="12700" cap="flat">
          <a:noFill/>
          <a:miter lim="400000"/>
        </a:ln>
        <a:effectLst/>
      </c:spPr>
      <c:txPr>
        <a:bodyPr rot="0"/>
        <a:lstStyle/>
        <a:p>
          <a:pPr>
            <a:defRPr b="0" i="0" strike="noStrike" sz="900" u="none">
              <a:solidFill>
                <a:srgbClr val="595959"/>
              </a:solidFill>
              <a:latin typeface="Calibri"/>
            </a:defRPr>
          </a:pPr>
        </a:p>
      </c:txPr>
    </c:legend>
    <c:plotVisOnly val="1"/>
    <c:dispBlanksAs val="gap"/>
  </c:chart>
  <c:spPr>
    <a:solidFill>
      <a:srgbClr val="FFFFFF"/>
    </a:solidFill>
    <a:ln w="12700" cap="flat">
      <a:solidFill>
        <a:srgbClr val="D9D9D9"/>
      </a:solidFill>
      <a:prstDash val="solid"/>
      <a:round/>
    </a:ln>
    <a:effectLst/>
  </c:spPr>
</c:chartSpace>
</file>

<file path=xl/drawings/_rels/drawing2.xml.rels><?xml version="1.0" encoding="UTF-8"?>
<Relationships xmlns="http://schemas.openxmlformats.org/package/2006/relationships"><Relationship Id="rId1" Type="http://schemas.openxmlformats.org/officeDocument/2006/relationships/chart" Target="../charts/chart1.xml"/></Relationships>

</file>

<file path=xl/drawings/_rels/drawing3.xml.rels><?xml version="1.0" encoding="UTF-8"?>
<Relationships xmlns="http://schemas.openxmlformats.org/package/2006/relationships"><Relationship Id="rId1" Type="http://schemas.openxmlformats.org/officeDocument/2006/relationships/chart" Target="../charts/chart2.xml"/></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2</xdr:col>
      <xdr:colOff>963548</xdr:colOff>
      <xdr:row>11</xdr:row>
      <xdr:rowOff>28054</xdr:rowOff>
    </xdr:from>
    <xdr:to>
      <xdr:col>55</xdr:col>
      <xdr:colOff>15898</xdr:colOff>
      <xdr:row>29</xdr:row>
      <xdr:rowOff>151777</xdr:rowOff>
    </xdr:to>
    <xdr:graphicFrame>
      <xdr:nvGraphicFramePr>
        <xdr:cNvPr id="10" name="Chart 1"/>
        <xdr:cNvGraphicFramePr/>
      </xdr:nvGraphicFramePr>
      <xdr:xfrm>
        <a:off x="3008248" y="2256904"/>
        <a:ext cx="10406151" cy="3552724"/>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1</xdr:col>
      <xdr:colOff>552958</xdr:colOff>
      <xdr:row>6</xdr:row>
      <xdr:rowOff>112505</xdr:rowOff>
    </xdr:from>
    <xdr:to>
      <xdr:col>26</xdr:col>
      <xdr:colOff>459980</xdr:colOff>
      <xdr:row>40</xdr:row>
      <xdr:rowOff>185843</xdr:rowOff>
    </xdr:to>
    <xdr:graphicFrame>
      <xdr:nvGraphicFramePr>
        <xdr:cNvPr id="12" name="Chart 1"/>
        <xdr:cNvGraphicFramePr/>
      </xdr:nvGraphicFramePr>
      <xdr:xfrm>
        <a:off x="1772158" y="1388855"/>
        <a:ext cx="16734523" cy="6550339"/>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www.guildquality.com/login" TargetMode="Externa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s>

</file>

<file path=xl/worksheets/_rels/sheet5.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482</v>
      </c>
      <c r="C11" s="3"/>
      <c r="D11" s="3"/>
    </row>
    <row r="12">
      <c r="B12" s="4"/>
      <c r="C12" t="s" s="4">
        <v>5</v>
      </c>
      <c r="D12" t="s" s="5">
        <v>482</v>
      </c>
    </row>
    <row r="13">
      <c r="B13" t="s" s="3">
        <v>492</v>
      </c>
      <c r="C13" s="3"/>
      <c r="D13" s="3"/>
    </row>
    <row r="14">
      <c r="B14" s="4"/>
      <c r="C14" t="s" s="4">
        <v>5</v>
      </c>
      <c r="D14" t="s" s="5">
        <v>492</v>
      </c>
    </row>
    <row r="15">
      <c r="B15" t="s" s="3">
        <v>507</v>
      </c>
      <c r="C15" s="3"/>
      <c r="D15" s="3"/>
    </row>
    <row r="16">
      <c r="B16" s="4"/>
      <c r="C16" t="s" s="4">
        <v>5</v>
      </c>
      <c r="D16" t="s" s="5">
        <v>507</v>
      </c>
    </row>
    <row r="17">
      <c r="B17" t="s" s="3">
        <v>511</v>
      </c>
      <c r="C17" s="3"/>
      <c r="D17" s="3"/>
    </row>
    <row r="18">
      <c r="B18" s="4"/>
      <c r="C18" t="s" s="4">
        <v>5</v>
      </c>
      <c r="D18" t="s" s="5">
        <v>511</v>
      </c>
    </row>
  </sheetData>
  <mergeCells count="1">
    <mergeCell ref="B3:D3"/>
  </mergeCells>
  <hyperlinks>
    <hyperlink ref="D10" location="'Master'!R1C1" tooltip="" display="Master"/>
    <hyperlink ref="D12" location="'Totals'!R1C1" tooltip="" display="Totals"/>
    <hyperlink ref="D14" location="'Actual vs Projected'!R1C1" tooltip="" display="Actual vs Projected"/>
    <hyperlink ref="D16" location="'Start Date'!R1C1" tooltip="" display="Start Date"/>
    <hyperlink ref="D18" location="'wrk wk'!R1C1" tooltip="" display="wrk wk"/>
  </hyperlinks>
</worksheet>
</file>

<file path=xl/worksheets/sheet2.xml><?xml version="1.0" encoding="utf-8"?>
<worksheet xmlns:r="http://schemas.openxmlformats.org/officeDocument/2006/relationships" xmlns="http://schemas.openxmlformats.org/spreadsheetml/2006/main">
  <dimension ref="A1:FM346"/>
  <sheetViews>
    <sheetView workbookViewId="0" defaultGridColor="0" colorId="12"/>
  </sheetViews>
  <sheetFormatPr defaultColWidth="9.16667" defaultRowHeight="15" customHeight="1" outlineLevelRow="0" outlineLevelCol="0"/>
  <cols>
    <col min="1" max="1" width="41" style="7" customWidth="1"/>
    <col min="2" max="2" width="5.5" style="8" customWidth="1"/>
    <col min="3" max="3" width="5.67188" style="8" customWidth="1"/>
    <col min="4" max="4" width="7" style="8" customWidth="1"/>
    <col min="5" max="5" width="4.5" style="8" customWidth="1"/>
    <col min="6" max="6" width="5.85156" style="8" customWidth="1"/>
    <col min="7" max="7" width="9.35156" style="8" customWidth="1"/>
    <col min="8" max="8" width="7.17188" style="9" customWidth="1"/>
    <col min="9" max="9" width="7.85156" style="9" customWidth="1"/>
    <col min="10" max="10" width="5.35156" style="8" customWidth="1"/>
    <col min="11" max="11" width="6.85156" style="8" customWidth="1"/>
    <col min="12" max="12" width="8.5" style="10" customWidth="1"/>
    <col min="13" max="13" width="8.5" style="10" customWidth="1"/>
    <col min="14" max="14" width="8.5" style="8" customWidth="1"/>
    <col min="15" max="15" width="8.5" style="8" customWidth="1"/>
    <col min="16" max="16" width="5.85156" style="10" customWidth="1"/>
    <col min="17" max="17" width="8.5" style="10" customWidth="1"/>
    <col min="18" max="18" width="7.85156" style="10" customWidth="1"/>
    <col min="19" max="19" width="4.5" style="9" customWidth="1"/>
    <col min="20" max="20" width="5.85156" style="10" customWidth="1"/>
    <col min="21" max="21" width="8.85156" style="10" customWidth="1"/>
    <col min="22" max="22" width="8.5" style="10" customWidth="1"/>
    <col min="23" max="23" width="8.5" style="10" customWidth="1"/>
    <col min="24" max="24" width="8.5" style="10" customWidth="1"/>
    <col min="25" max="25" width="8.67188" style="10" customWidth="1"/>
    <col min="26" max="26" width="9.17188" style="10" customWidth="1"/>
    <col min="27" max="27" width="5.67188" style="10" customWidth="1"/>
    <col min="28" max="28" width="6" style="10" customWidth="1"/>
    <col min="29" max="29" width="7.85156" style="10" customWidth="1"/>
    <col min="30" max="30" width="6.5" style="10" customWidth="1"/>
    <col min="31" max="31" width="6.5" style="10" customWidth="1"/>
    <col min="32" max="32" width="8" style="10" customWidth="1"/>
    <col min="33" max="33" width="8" style="10" customWidth="1"/>
    <col min="34" max="34" width="7.5" style="10" customWidth="1"/>
    <col min="35" max="35" width="4.17188" style="7" customWidth="1"/>
    <col min="36" max="36" hidden="1" width="9.16667" style="7" customWidth="1"/>
    <col min="37" max="37" hidden="1" width="9.16667" style="7" customWidth="1"/>
    <col min="38" max="38" hidden="1" width="9.16667" style="7" customWidth="1"/>
    <col min="39" max="39" hidden="1" width="9.16667" style="7" customWidth="1"/>
    <col min="40" max="40" hidden="1" width="9.16667" style="7" customWidth="1"/>
    <col min="41" max="41" hidden="1" width="9.16667" style="7" customWidth="1"/>
    <col min="42" max="42" hidden="1" width="9.16667" style="7" customWidth="1"/>
    <col min="43" max="43" hidden="1" width="9.16667" style="7" customWidth="1"/>
    <col min="44" max="44" hidden="1" width="9.16667" style="7" customWidth="1"/>
    <col min="45" max="45" hidden="1" width="9.16667" style="7" customWidth="1"/>
    <col min="46" max="46" hidden="1" width="9.16667" style="7" customWidth="1"/>
    <col min="47" max="47" hidden="1" width="9.16667" style="7" customWidth="1"/>
    <col min="48" max="48" hidden="1" width="9.16667" style="7" customWidth="1"/>
    <col min="49" max="49" hidden="1" width="9.16667" style="7" customWidth="1"/>
    <col min="50" max="50" hidden="1" width="9.16667" style="7" customWidth="1"/>
    <col min="51" max="51" hidden="1" width="9.16667" style="7" customWidth="1"/>
    <col min="52" max="52" hidden="1" width="9.16667" style="7" customWidth="1"/>
    <col min="53" max="53" hidden="1" width="9.16667" style="7" customWidth="1"/>
    <col min="54" max="54" hidden="1" width="9.16667" style="7" customWidth="1"/>
    <col min="55" max="55" hidden="1" width="9.16667" style="7" customWidth="1"/>
    <col min="56" max="56" hidden="1" width="9.16667" style="7" customWidth="1"/>
    <col min="57" max="57" hidden="1" width="9.16667" style="7" customWidth="1"/>
    <col min="58" max="58" hidden="1" width="9.16667" style="7" customWidth="1"/>
    <col min="59" max="59" hidden="1" width="9.16667" style="7" customWidth="1"/>
    <col min="60" max="60" hidden="1" width="9.16667" style="7" customWidth="1"/>
    <col min="61" max="61" hidden="1" width="9.16667" style="7" customWidth="1"/>
    <col min="62" max="62" hidden="1" width="9.16667" style="7" customWidth="1"/>
    <col min="63" max="63" hidden="1" width="9.16667" style="7" customWidth="1"/>
    <col min="64" max="64" hidden="1" width="9.16667" style="7" customWidth="1"/>
    <col min="65" max="65" hidden="1" width="9.16667" style="7" customWidth="1"/>
    <col min="66" max="66" hidden="1" width="9.16667" style="7" customWidth="1"/>
    <col min="67" max="67" hidden="1" width="9.16667" style="7" customWidth="1"/>
    <col min="68" max="68" hidden="1" width="9.16667" style="7" customWidth="1"/>
    <col min="69" max="69" hidden="1" width="9.16667" style="7" customWidth="1"/>
    <col min="70" max="70" hidden="1" width="9.16667" style="7" customWidth="1"/>
    <col min="71" max="71" hidden="1" width="9.16667" style="7" customWidth="1"/>
    <col min="72" max="72" hidden="1" width="9.16667" style="7" customWidth="1"/>
    <col min="73" max="73" hidden="1" width="9.16667" style="7" customWidth="1"/>
    <col min="74" max="74" hidden="1" width="9.16667" style="7" customWidth="1"/>
    <col min="75" max="75" hidden="1" width="9.16667" style="7" customWidth="1"/>
    <col min="76" max="76" hidden="1" width="9.16667" style="7" customWidth="1"/>
    <col min="77" max="77" hidden="1" width="9.16667" style="7" customWidth="1"/>
    <col min="78" max="78" hidden="1" width="9.16667" style="7" customWidth="1"/>
    <col min="79" max="79" hidden="1" width="9.16667" style="7" customWidth="1"/>
    <col min="80" max="80" hidden="1" width="9.16667" style="7" customWidth="1"/>
    <col min="81" max="81" hidden="1" width="9.16667" style="7" customWidth="1"/>
    <col min="82" max="82" hidden="1" width="9.16667" style="7" customWidth="1"/>
    <col min="83" max="83" hidden="1" width="9.16667" style="7" customWidth="1"/>
    <col min="84" max="84" hidden="1" width="9.16667" style="7" customWidth="1"/>
    <col min="85" max="85" hidden="1" width="9.16667" style="7" customWidth="1"/>
    <col min="86" max="86" hidden="1" width="9.16667" style="11" customWidth="1"/>
    <col min="87" max="87" hidden="1" width="9.16667" style="7" customWidth="1"/>
    <col min="88" max="88" hidden="1" width="9.16667" style="7" customWidth="1"/>
    <col min="89" max="89" hidden="1" width="9.16667" style="7" customWidth="1"/>
    <col min="90" max="90" hidden="1" width="9.16667" style="7" customWidth="1"/>
    <col min="91" max="91" width="9.17188" style="7" customWidth="1"/>
    <col min="92" max="92" width="9.17188" style="7" customWidth="1"/>
    <col min="93" max="93" width="9.17188" style="7" customWidth="1"/>
    <col min="94" max="94" width="9.17188" style="7" customWidth="1"/>
    <col min="95" max="95" width="9.17188" style="7" customWidth="1"/>
    <col min="96" max="96" width="9.17188" style="7" customWidth="1"/>
    <col min="97" max="97" width="9.17188" style="7" customWidth="1"/>
    <col min="98" max="98" width="9.17188" style="7" customWidth="1"/>
    <col min="99" max="99" width="9.17188" style="7" customWidth="1"/>
    <col min="100" max="100" width="9.17188" style="7" customWidth="1"/>
    <col min="101" max="101" width="9.17188" style="7" customWidth="1"/>
    <col min="102" max="102" width="9.17188" style="7" customWidth="1"/>
    <col min="103" max="103" width="9.17188" style="7" customWidth="1"/>
    <col min="104" max="104" width="9.17188" style="7" customWidth="1"/>
    <col min="105" max="105" width="9.17188" style="7" customWidth="1"/>
    <col min="106" max="106" width="9.17188" style="7" customWidth="1"/>
    <col min="107" max="107" width="9.17188" style="7" customWidth="1"/>
    <col min="108" max="108" width="9.17188" style="7" customWidth="1"/>
    <col min="109" max="109" width="9.17188" style="7" customWidth="1"/>
    <col min="110" max="110" width="9.17188" style="7" customWidth="1"/>
    <col min="111" max="111" width="9.17188" style="7" customWidth="1"/>
    <col min="112" max="112" width="9.17188" style="7" customWidth="1"/>
    <col min="113" max="113" width="9.17188" style="7" customWidth="1"/>
    <col min="114" max="114" width="9.17188" style="7" customWidth="1"/>
    <col min="115" max="115" width="9.17188" style="7" customWidth="1"/>
    <col min="116" max="116" width="9.17188" style="7" customWidth="1"/>
    <col min="117" max="117" width="9.17188" style="7" customWidth="1"/>
    <col min="118" max="118" width="9.17188" style="7" customWidth="1"/>
    <col min="119" max="119" width="9.17188" style="7" customWidth="1"/>
    <col min="120" max="120" width="9.17188" style="7" customWidth="1"/>
    <col min="121" max="121" width="9.17188" style="7" customWidth="1"/>
    <col min="122" max="122" width="9.17188" style="7" customWidth="1"/>
    <col min="123" max="123" width="9.17188" style="7" customWidth="1"/>
    <col min="124" max="124" width="9.17188" style="7" customWidth="1"/>
    <col min="125" max="125" width="9.17188" style="7" customWidth="1"/>
    <col min="126" max="126" width="9.17188" style="7" customWidth="1"/>
    <col min="127" max="127" width="9.17188" style="7" customWidth="1"/>
    <col min="128" max="128" width="9.17188" style="7" customWidth="1"/>
    <col min="129" max="129" width="9.17188" style="7" customWidth="1"/>
    <col min="130" max="130" width="9.17188" style="7" customWidth="1"/>
    <col min="131" max="131" width="9.17188" style="7" customWidth="1"/>
    <col min="132" max="132" width="9.17188" style="7" customWidth="1"/>
    <col min="133" max="133" width="9.17188" style="7" customWidth="1"/>
    <col min="134" max="134" width="9.17188" style="7" customWidth="1"/>
    <col min="135" max="135" width="9.17188" style="7" customWidth="1"/>
    <col min="136" max="136" width="9.17188" style="7" customWidth="1"/>
    <col min="137" max="137" width="9.17188" style="7" customWidth="1"/>
    <col min="138" max="138" width="9.17188" style="7" customWidth="1"/>
    <col min="139" max="139" width="9.17188" style="7" customWidth="1"/>
    <col min="140" max="140" width="9.17188" style="7" customWidth="1"/>
    <col min="141" max="141" width="9.17188" style="7" customWidth="1"/>
    <col min="142" max="142" width="9.17188" style="7" customWidth="1"/>
    <col min="143" max="143" width="9.17188" style="7" customWidth="1"/>
    <col min="144" max="144" width="9.17188" style="7" customWidth="1"/>
    <col min="145" max="145" width="9.17188" style="7" customWidth="1"/>
    <col min="146" max="146" width="9.17188" style="7" customWidth="1"/>
    <col min="147" max="147" width="9.17188" style="7" customWidth="1"/>
    <col min="148" max="148" width="11.1719" style="7" customWidth="1"/>
    <col min="149" max="149" width="9.17188" style="7" customWidth="1"/>
    <col min="150" max="150" width="9.17188" style="7" customWidth="1"/>
    <col min="151" max="151" width="9.17188" style="7" customWidth="1"/>
    <col min="152" max="152" width="9.17188" style="7" customWidth="1"/>
    <col min="153" max="153" width="9.17188" style="7" customWidth="1"/>
    <col min="154" max="154" width="9.17188" style="7" customWidth="1"/>
    <col min="155" max="155" width="9.17188" style="7" customWidth="1"/>
    <col min="156" max="156" width="9.17188" style="7" customWidth="1"/>
    <col min="157" max="157" width="9.17188" style="7" customWidth="1"/>
    <col min="158" max="158" width="9.17188" style="7" customWidth="1"/>
    <col min="159" max="159" width="9.17188" style="7" customWidth="1"/>
    <col min="160" max="160" width="9.17188" style="7" customWidth="1"/>
    <col min="161" max="161" width="9.17188" style="7" customWidth="1"/>
    <col min="162" max="162" width="9.17188" style="7" customWidth="1"/>
    <col min="163" max="163" width="9.17188" style="7" customWidth="1"/>
    <col min="164" max="164" width="9.17188" style="7" customWidth="1"/>
    <col min="165" max="165" width="9.17188" style="7" customWidth="1"/>
    <col min="166" max="166" width="9.17188" style="7" customWidth="1"/>
    <col min="167" max="167" width="9.17188" style="7" customWidth="1"/>
    <col min="168" max="168" width="9.17188" style="7" customWidth="1"/>
    <col min="169" max="169" width="9.17188" style="7" customWidth="1"/>
    <col min="170" max="256" width="9.17188" style="6" customWidth="1"/>
  </cols>
  <sheetData>
    <row r="1" s="12" customFormat="1" ht="41.25" customHeight="1">
      <c r="A1" t="s" s="13">
        <v>6</v>
      </c>
      <c r="B1" t="s" s="14">
        <v>7</v>
      </c>
      <c r="C1" t="s" s="14">
        <v>8</v>
      </c>
      <c r="D1" t="s" s="14">
        <v>9</v>
      </c>
      <c r="E1" t="s" s="14">
        <v>10</v>
      </c>
      <c r="F1" t="s" s="14">
        <v>11</v>
      </c>
      <c r="G1" t="s" s="14">
        <v>12</v>
      </c>
      <c r="H1" t="s" s="14">
        <v>13</v>
      </c>
      <c r="I1" t="s" s="14">
        <v>14</v>
      </c>
      <c r="J1" t="s" s="14">
        <v>15</v>
      </c>
      <c r="K1" t="s" s="14">
        <v>16</v>
      </c>
      <c r="L1" t="s" s="15">
        <v>17</v>
      </c>
      <c r="M1" t="s" s="15">
        <v>18</v>
      </c>
      <c r="N1" t="s" s="14">
        <v>19</v>
      </c>
      <c r="O1" t="s" s="14">
        <v>20</v>
      </c>
      <c r="P1" t="s" s="15">
        <v>21</v>
      </c>
      <c r="Q1" t="s" s="15">
        <v>22</v>
      </c>
      <c r="R1" t="s" s="15">
        <v>23</v>
      </c>
      <c r="S1" t="s" s="15">
        <v>24</v>
      </c>
      <c r="T1" t="s" s="15">
        <v>25</v>
      </c>
      <c r="U1" t="s" s="15">
        <v>26</v>
      </c>
      <c r="V1" t="s" s="16">
        <v>27</v>
      </c>
      <c r="W1" t="s" s="15">
        <v>28</v>
      </c>
      <c r="X1" t="s" s="16">
        <v>29</v>
      </c>
      <c r="Y1" t="s" s="15">
        <v>30</v>
      </c>
      <c r="Z1" t="s" s="16">
        <v>31</v>
      </c>
      <c r="AA1" t="s" s="17">
        <v>32</v>
      </c>
      <c r="AB1" t="s" s="16">
        <v>33</v>
      </c>
      <c r="AC1" t="s" s="15">
        <v>34</v>
      </c>
      <c r="AD1" t="s" s="16">
        <v>35</v>
      </c>
      <c r="AE1" t="s" s="15">
        <v>36</v>
      </c>
      <c r="AF1" t="s" s="16">
        <v>37</v>
      </c>
      <c r="AG1" t="s" s="15">
        <v>38</v>
      </c>
      <c r="AH1" t="s" s="16">
        <v>39</v>
      </c>
      <c r="AI1" t="s" s="18">
        <v>40</v>
      </c>
      <c r="AJ1" t="s" s="19">
        <v>41</v>
      </c>
      <c r="AK1" t="s" s="19">
        <v>42</v>
      </c>
      <c r="AL1" t="s" s="20">
        <v>43</v>
      </c>
      <c r="AM1" t="s" s="20">
        <v>44</v>
      </c>
      <c r="AN1" t="s" s="20">
        <v>45</v>
      </c>
      <c r="AO1" t="s" s="20">
        <v>46</v>
      </c>
      <c r="AP1" t="s" s="20">
        <v>47</v>
      </c>
      <c r="AQ1" t="s" s="20">
        <v>48</v>
      </c>
      <c r="AR1" t="s" s="20">
        <v>49</v>
      </c>
      <c r="AS1" t="s" s="20">
        <v>50</v>
      </c>
      <c r="AT1" t="s" s="20">
        <v>51</v>
      </c>
      <c r="AU1" t="s" s="20">
        <v>52</v>
      </c>
      <c r="AV1" t="s" s="20">
        <v>53</v>
      </c>
      <c r="AW1" t="s" s="20">
        <v>54</v>
      </c>
      <c r="AX1" t="s" s="20">
        <v>55</v>
      </c>
      <c r="AY1" t="s" s="20">
        <v>56</v>
      </c>
      <c r="AZ1" t="s" s="20">
        <v>57</v>
      </c>
      <c r="BA1" t="s" s="20">
        <v>58</v>
      </c>
      <c r="BB1" t="s" s="20">
        <v>59</v>
      </c>
      <c r="BC1" t="s" s="20">
        <v>60</v>
      </c>
      <c r="BD1" t="s" s="20">
        <v>61</v>
      </c>
      <c r="BE1" t="s" s="20">
        <v>62</v>
      </c>
      <c r="BF1" t="s" s="20">
        <v>63</v>
      </c>
      <c r="BG1" t="s" s="20">
        <v>64</v>
      </c>
      <c r="BH1" t="s" s="20">
        <v>65</v>
      </c>
      <c r="BI1" t="s" s="20">
        <v>66</v>
      </c>
      <c r="BJ1" t="s" s="20">
        <v>67</v>
      </c>
      <c r="BK1" t="s" s="20">
        <v>68</v>
      </c>
      <c r="BL1" t="s" s="20">
        <v>69</v>
      </c>
      <c r="BM1" t="s" s="20">
        <v>70</v>
      </c>
      <c r="BN1" t="s" s="20">
        <v>71</v>
      </c>
      <c r="BO1" t="s" s="20">
        <v>72</v>
      </c>
      <c r="BP1" t="s" s="20">
        <v>73</v>
      </c>
      <c r="BQ1" t="s" s="20">
        <v>74</v>
      </c>
      <c r="BR1" t="s" s="20">
        <v>75</v>
      </c>
      <c r="BS1" t="s" s="20">
        <v>76</v>
      </c>
      <c r="BT1" t="s" s="20">
        <v>77</v>
      </c>
      <c r="BU1" t="s" s="20">
        <v>78</v>
      </c>
      <c r="BV1" t="s" s="20">
        <v>79</v>
      </c>
      <c r="BW1" t="s" s="20">
        <v>80</v>
      </c>
      <c r="BX1" t="s" s="20">
        <v>81</v>
      </c>
      <c r="BY1" t="s" s="20">
        <v>82</v>
      </c>
      <c r="BZ1" t="s" s="20">
        <v>83</v>
      </c>
      <c r="CA1" t="s" s="20">
        <v>84</v>
      </c>
      <c r="CB1" t="s" s="20">
        <v>85</v>
      </c>
      <c r="CC1" t="s" s="20">
        <v>86</v>
      </c>
      <c r="CD1" t="s" s="20">
        <v>87</v>
      </c>
      <c r="CE1" t="s" s="20">
        <v>88</v>
      </c>
      <c r="CF1" t="s" s="20">
        <v>89</v>
      </c>
      <c r="CG1" t="s" s="20">
        <v>90</v>
      </c>
      <c r="CH1" s="21"/>
      <c r="CI1" t="s" s="20">
        <v>91</v>
      </c>
      <c r="CJ1" t="s" s="20">
        <v>92</v>
      </c>
      <c r="CK1" t="s" s="20">
        <v>93</v>
      </c>
      <c r="CL1" t="s" s="20">
        <v>94</v>
      </c>
      <c r="CM1" t="s" s="20">
        <v>95</v>
      </c>
      <c r="CN1" t="s" s="20">
        <v>96</v>
      </c>
      <c r="CO1" t="s" s="20">
        <v>97</v>
      </c>
      <c r="CP1" t="s" s="20">
        <v>98</v>
      </c>
      <c r="CQ1" t="s" s="20">
        <v>99</v>
      </c>
      <c r="CR1" t="s" s="20">
        <v>100</v>
      </c>
      <c r="CS1" t="s" s="20">
        <v>101</v>
      </c>
      <c r="CT1" t="s" s="20">
        <v>102</v>
      </c>
      <c r="CU1" t="s" s="20">
        <v>103</v>
      </c>
      <c r="CV1" t="s" s="20">
        <v>104</v>
      </c>
      <c r="CW1" t="s" s="20">
        <v>105</v>
      </c>
      <c r="CX1" t="s" s="20">
        <v>106</v>
      </c>
      <c r="CY1" t="s" s="20">
        <v>107</v>
      </c>
      <c r="CZ1" t="s" s="20">
        <v>108</v>
      </c>
      <c r="DA1" t="s" s="20">
        <v>109</v>
      </c>
      <c r="DB1" t="s" s="20">
        <v>110</v>
      </c>
      <c r="DC1" t="s" s="20">
        <v>111</v>
      </c>
      <c r="DD1" t="s" s="20">
        <v>112</v>
      </c>
      <c r="DE1" t="s" s="20">
        <v>113</v>
      </c>
      <c r="DF1" t="s" s="20">
        <v>114</v>
      </c>
      <c r="DG1" t="s" s="20">
        <v>115</v>
      </c>
      <c r="DH1" t="s" s="20">
        <v>116</v>
      </c>
      <c r="DI1" t="s" s="20">
        <v>117</v>
      </c>
      <c r="DJ1" t="s" s="20">
        <v>118</v>
      </c>
      <c r="DK1" t="s" s="20">
        <v>119</v>
      </c>
      <c r="DL1" t="s" s="20">
        <v>120</v>
      </c>
      <c r="DM1" t="s" s="20">
        <v>121</v>
      </c>
      <c r="DN1" t="s" s="20">
        <v>122</v>
      </c>
      <c r="DO1" t="s" s="20">
        <v>123</v>
      </c>
      <c r="DP1" t="s" s="20">
        <v>124</v>
      </c>
      <c r="DQ1" t="s" s="20">
        <v>125</v>
      </c>
      <c r="DR1" t="s" s="20">
        <v>126</v>
      </c>
      <c r="DS1" t="s" s="20">
        <v>127</v>
      </c>
      <c r="DT1" t="s" s="20">
        <v>128</v>
      </c>
      <c r="DU1" t="s" s="20">
        <v>129</v>
      </c>
      <c r="DV1" t="s" s="20">
        <v>130</v>
      </c>
      <c r="DW1" t="s" s="20">
        <v>131</v>
      </c>
      <c r="DX1" t="s" s="22">
        <v>132</v>
      </c>
      <c r="DY1" t="s" s="23">
        <v>133</v>
      </c>
      <c r="DZ1" t="s" s="24">
        <v>134</v>
      </c>
      <c r="EA1" t="s" s="20">
        <v>135</v>
      </c>
      <c r="EB1" t="s" s="20">
        <v>136</v>
      </c>
      <c r="EC1" t="s" s="20">
        <v>137</v>
      </c>
      <c r="ED1" t="s" s="20">
        <v>138</v>
      </c>
      <c r="EE1" t="s" s="20">
        <v>139</v>
      </c>
      <c r="EF1" t="s" s="20">
        <v>140</v>
      </c>
      <c r="EG1" t="s" s="20">
        <v>141</v>
      </c>
      <c r="EH1" t="s" s="20">
        <v>142</v>
      </c>
      <c r="EI1" t="s" s="20">
        <v>143</v>
      </c>
      <c r="EJ1" t="s" s="20">
        <v>144</v>
      </c>
      <c r="EK1" t="s" s="20">
        <v>145</v>
      </c>
      <c r="EL1" t="s" s="20">
        <v>146</v>
      </c>
      <c r="EM1" t="s" s="20">
        <v>147</v>
      </c>
      <c r="EN1" t="s" s="20">
        <v>148</v>
      </c>
      <c r="EO1" t="s" s="20">
        <v>149</v>
      </c>
      <c r="EP1" t="s" s="20">
        <v>150</v>
      </c>
    </row>
    <row r="2" s="25" customFormat="1" ht="15" customHeight="1">
      <c r="F2" s="26"/>
      <c r="AJ2" s="27">
        <v>51</v>
      </c>
      <c r="AK2" s="27">
        <v>52</v>
      </c>
      <c r="AL2" s="27">
        <v>1</v>
      </c>
      <c r="AM2" s="27">
        <v>2</v>
      </c>
      <c r="AN2" s="27">
        <v>3</v>
      </c>
      <c r="AO2" s="27">
        <v>4</v>
      </c>
      <c r="AP2" s="27">
        <v>5</v>
      </c>
      <c r="AQ2" s="27">
        <v>6</v>
      </c>
      <c r="AR2" s="27">
        <v>7</v>
      </c>
      <c r="AS2" s="27">
        <v>8</v>
      </c>
      <c r="AT2" s="27">
        <v>9</v>
      </c>
      <c r="AU2" s="27">
        <v>10</v>
      </c>
      <c r="AV2" s="27">
        <v>11</v>
      </c>
      <c r="AW2" s="27">
        <v>12</v>
      </c>
      <c r="AX2" s="27">
        <v>13</v>
      </c>
      <c r="AY2" s="27">
        <v>14</v>
      </c>
      <c r="AZ2" s="27">
        <v>15</v>
      </c>
      <c r="BA2" s="27">
        <v>16</v>
      </c>
      <c r="BB2" s="27">
        <v>17</v>
      </c>
      <c r="BC2" s="27">
        <v>18</v>
      </c>
      <c r="BD2" s="27">
        <v>19</v>
      </c>
      <c r="BE2" s="27">
        <v>20</v>
      </c>
      <c r="BF2" s="27">
        <v>21</v>
      </c>
      <c r="BG2" s="27">
        <v>22</v>
      </c>
      <c r="BH2" s="27">
        <v>23</v>
      </c>
      <c r="BI2" s="27">
        <v>24</v>
      </c>
      <c r="BJ2" s="27">
        <v>25</v>
      </c>
      <c r="BK2" s="27">
        <v>26</v>
      </c>
      <c r="BL2" s="27">
        <v>27</v>
      </c>
      <c r="BM2" s="27">
        <v>28</v>
      </c>
      <c r="BN2" s="27">
        <v>29</v>
      </c>
      <c r="BO2" s="27">
        <v>30</v>
      </c>
      <c r="BP2" s="27">
        <v>31</v>
      </c>
      <c r="BQ2" s="27">
        <v>32</v>
      </c>
      <c r="BR2" s="27">
        <v>33</v>
      </c>
      <c r="BS2" s="27">
        <v>34</v>
      </c>
      <c r="BT2" s="27">
        <v>35</v>
      </c>
      <c r="BU2" s="27">
        <v>36</v>
      </c>
      <c r="BV2" s="27">
        <v>37</v>
      </c>
      <c r="BW2" s="27">
        <v>38</v>
      </c>
      <c r="BX2" s="27">
        <v>39</v>
      </c>
      <c r="BY2" s="27">
        <v>40</v>
      </c>
      <c r="BZ2" s="27">
        <v>41</v>
      </c>
      <c r="CA2" s="27">
        <v>42</v>
      </c>
      <c r="CB2" s="27">
        <v>43</v>
      </c>
      <c r="CC2" s="27">
        <v>44</v>
      </c>
      <c r="CD2" s="27">
        <v>45</v>
      </c>
      <c r="CE2" s="27">
        <v>46</v>
      </c>
      <c r="CF2" s="27">
        <v>47</v>
      </c>
      <c r="CG2" s="27">
        <v>48</v>
      </c>
      <c r="CI2" s="27">
        <v>49</v>
      </c>
      <c r="CJ2" s="27">
        <v>50</v>
      </c>
      <c r="CK2" s="27">
        <v>51</v>
      </c>
      <c r="CL2" s="27">
        <v>52</v>
      </c>
      <c r="CM2" s="27">
        <v>1</v>
      </c>
      <c r="CN2" s="27">
        <f>CM2+1</f>
        <v>2</v>
      </c>
      <c r="CO2" s="27">
        <f>CN2+1</f>
        <v>3</v>
      </c>
      <c r="CP2" s="27">
        <f>CO2+1</f>
        <v>4</v>
      </c>
      <c r="CQ2" s="27">
        <f>CP2+1</f>
        <v>5</v>
      </c>
      <c r="CR2" s="27">
        <f>CQ2+1</f>
        <v>6</v>
      </c>
      <c r="CS2" s="27">
        <f>CR2+1</f>
        <v>7</v>
      </c>
      <c r="CT2" s="27">
        <f>CS2+1</f>
        <v>8</v>
      </c>
      <c r="CU2" s="27">
        <f>CT2+1</f>
        <v>9</v>
      </c>
      <c r="CV2" s="27">
        <f>CU2+1</f>
        <v>10</v>
      </c>
      <c r="CW2" s="27">
        <f>CV2+1</f>
        <v>11</v>
      </c>
      <c r="CX2" s="27">
        <f>CW2+1</f>
        <v>12</v>
      </c>
      <c r="CY2" s="27">
        <f>CX2+1</f>
        <v>13</v>
      </c>
      <c r="CZ2" s="27">
        <f>CY2+1</f>
        <v>14</v>
      </c>
      <c r="DA2" s="27">
        <f>CZ2+1</f>
        <v>15</v>
      </c>
      <c r="DB2" s="27">
        <f>DA2+1</f>
        <v>16</v>
      </c>
      <c r="DC2" s="27">
        <f>DB2+1</f>
        <v>17</v>
      </c>
      <c r="DD2" s="27">
        <f>DC2+1</f>
        <v>18</v>
      </c>
      <c r="DE2" s="27">
        <f>DD2+1</f>
        <v>19</v>
      </c>
      <c r="DF2" s="27">
        <f>DE2+1</f>
        <v>20</v>
      </c>
      <c r="DG2" s="27">
        <f>DF2+1</f>
        <v>21</v>
      </c>
      <c r="DH2" s="27">
        <f>DG2+1</f>
        <v>22</v>
      </c>
      <c r="DI2" s="27">
        <f>DH2+1</f>
        <v>23</v>
      </c>
      <c r="DJ2" s="27">
        <f>DI2+1</f>
        <v>24</v>
      </c>
      <c r="DK2" s="27">
        <f>DJ2+1</f>
        <v>25</v>
      </c>
      <c r="DL2" s="27">
        <f>DK2+1</f>
        <v>26</v>
      </c>
      <c r="DM2" s="27">
        <f>DL2+1</f>
        <v>27</v>
      </c>
      <c r="DN2" s="27">
        <f>DM2+1</f>
        <v>28</v>
      </c>
      <c r="DO2" s="27">
        <f>DN2+1</f>
        <v>29</v>
      </c>
      <c r="DP2" s="27">
        <f>DO2+1</f>
        <v>30</v>
      </c>
      <c r="DQ2" s="27">
        <f>DP2+1</f>
        <v>31</v>
      </c>
      <c r="DR2" s="27">
        <f>DQ2+1</f>
        <v>32</v>
      </c>
      <c r="DS2" s="27">
        <f>DR2+1</f>
        <v>33</v>
      </c>
      <c r="DT2" s="27">
        <f>DS2+1</f>
        <v>34</v>
      </c>
      <c r="DU2" s="27">
        <f>DT2+1</f>
        <v>35</v>
      </c>
      <c r="DV2" s="27">
        <f>DU2+1</f>
        <v>36</v>
      </c>
      <c r="DW2" s="27">
        <f>DV2+1</f>
        <v>37</v>
      </c>
      <c r="DX2" s="28">
        <f>DW2+1</f>
        <v>38</v>
      </c>
      <c r="DY2" s="29">
        <f>DX2+1</f>
        <v>39</v>
      </c>
      <c r="DZ2" s="30">
        <f>DY2+1</f>
        <v>40</v>
      </c>
      <c r="EA2" s="27">
        <f>DZ2+1</f>
        <v>41</v>
      </c>
      <c r="EB2" s="27">
        <f>EA2+1</f>
        <v>42</v>
      </c>
      <c r="EC2" s="27">
        <f>EB2+1</f>
        <v>43</v>
      </c>
      <c r="ED2" s="27">
        <f>EC2+1</f>
        <v>44</v>
      </c>
      <c r="EE2" s="27">
        <f>ED2+1</f>
        <v>45</v>
      </c>
      <c r="EF2" s="27">
        <f>EE2+1</f>
        <v>46</v>
      </c>
      <c r="EG2" s="27">
        <f>EF2+1</f>
        <v>47</v>
      </c>
      <c r="EH2" s="27">
        <f>EG2+1</f>
        <v>48</v>
      </c>
      <c r="EI2" s="27">
        <f>EH2+1</f>
        <v>49</v>
      </c>
      <c r="EJ2" s="27">
        <f>EI2+1</f>
        <v>50</v>
      </c>
      <c r="EK2" s="27">
        <f>EJ2+1</f>
        <v>51</v>
      </c>
      <c r="EL2" s="27">
        <f>EK2+1</f>
        <v>52</v>
      </c>
      <c r="EM2" s="27">
        <v>1</v>
      </c>
      <c r="ER2" s="31">
        <f>SUM(CI2:EQ2)</f>
        <v>1581</v>
      </c>
    </row>
    <row r="3" s="25" customFormat="1" ht="15" customHeight="1">
      <c r="A3" t="s" s="13">
        <v>151</v>
      </c>
      <c r="B3" s="31">
        <v>5090</v>
      </c>
      <c r="C3" t="s" s="13">
        <v>152</v>
      </c>
      <c r="D3" t="s" s="13">
        <v>153</v>
      </c>
      <c r="E3" t="s" s="13">
        <v>154</v>
      </c>
      <c r="F3" t="s" s="13">
        <v>155</v>
      </c>
      <c r="G3" s="32">
        <v>277910</v>
      </c>
      <c r="H3" s="31">
        <v>12</v>
      </c>
      <c r="I3" s="33">
        <f>G3/1000/H3</f>
        <v>23.15916666666667</v>
      </c>
      <c r="J3" s="31">
        <v>21</v>
      </c>
      <c r="K3" s="34">
        <f>IF(G3&gt;0,G3/1000/J3,"")</f>
        <v>13.23380952380952</v>
      </c>
      <c r="L3" s="35">
        <v>43439</v>
      </c>
      <c r="M3" s="35">
        <v>43551</v>
      </c>
      <c r="O3" s="36">
        <v>38253</v>
      </c>
      <c r="P3" s="37">
        <v>5</v>
      </c>
      <c r="Q3" s="35">
        <v>43621</v>
      </c>
      <c r="R3" s="38">
        <f>J3*5</f>
        <v>105</v>
      </c>
      <c r="U3" s="35">
        <v>43749</v>
      </c>
      <c r="V3" s="39">
        <f>IF(U3&gt;0,U3-Q3)</f>
      </c>
      <c r="X3" s="38">
        <f>IF(W3&gt;0,W3-U3)</f>
        <v>0</v>
      </c>
      <c r="Z3" s="38">
        <f>IF(Y3&gt;0,Y3-W3)</f>
        <v>0</v>
      </c>
      <c r="AB3" s="38">
        <f>T3*(3/5)</f>
        <v>0</v>
      </c>
      <c r="AD3" s="38">
        <f>T3*2</f>
        <v>0</v>
      </c>
      <c r="AF3" s="38">
        <f>R3+S3</f>
        <v>105</v>
      </c>
      <c r="AG3" s="38">
        <f>T3</f>
        <v>0</v>
      </c>
      <c r="AH3" s="40">
        <f>IF(T3&gt;0,((AC3/AB3)+(AE3/AD3)+(AF3/AG3))/3)</f>
        <v>0</v>
      </c>
      <c r="CI3" t="s" s="41">
        <v>156</v>
      </c>
      <c r="CJ3" t="s" s="41">
        <v>156</v>
      </c>
      <c r="CK3" t="s" s="41">
        <v>156</v>
      </c>
      <c r="CL3" t="s" s="41">
        <v>156</v>
      </c>
      <c r="CM3" t="s" s="41">
        <v>156</v>
      </c>
      <c r="CN3" t="s" s="41">
        <v>156</v>
      </c>
      <c r="CO3" t="s" s="41">
        <v>156</v>
      </c>
      <c r="CP3" t="s" s="41">
        <v>156</v>
      </c>
      <c r="CQ3" t="s" s="41">
        <v>156</v>
      </c>
      <c r="CR3" t="s" s="41">
        <v>156</v>
      </c>
      <c r="CS3" t="s" s="41">
        <v>156</v>
      </c>
      <c r="CT3" t="s" s="41">
        <v>156</v>
      </c>
      <c r="CU3" t="s" s="13">
        <v>157</v>
      </c>
      <c r="CV3" t="s" s="13">
        <v>158</v>
      </c>
      <c r="CW3" t="s" s="13">
        <v>159</v>
      </c>
      <c r="CX3" t="s" s="13">
        <v>160</v>
      </c>
      <c r="CY3" t="s" s="13">
        <v>161</v>
      </c>
      <c r="CZ3" t="s" s="13">
        <v>162</v>
      </c>
      <c r="DA3" t="s" s="13">
        <v>163</v>
      </c>
      <c r="DB3" t="s" s="13">
        <v>164</v>
      </c>
      <c r="DC3" t="s" s="13">
        <v>165</v>
      </c>
      <c r="DD3" t="s" s="13">
        <v>166</v>
      </c>
      <c r="DE3" t="s" s="13">
        <v>167</v>
      </c>
      <c r="DF3" t="s" s="13">
        <v>168</v>
      </c>
      <c r="DG3" t="s" s="13">
        <v>169</v>
      </c>
      <c r="DH3" s="42">
        <f t="shared" si="63" ref="DH3:EB3">$K3</f>
        <v>13.23380952380952</v>
      </c>
      <c r="DI3" s="42">
        <f t="shared" si="63"/>
        <v>13.23380952380952</v>
      </c>
      <c r="DJ3" s="42">
        <f t="shared" si="63"/>
        <v>13.23380952380952</v>
      </c>
      <c r="DK3" s="42">
        <f t="shared" si="63"/>
        <v>13.23380952380952</v>
      </c>
      <c r="DL3" s="42">
        <f t="shared" si="63"/>
        <v>13.23380952380952</v>
      </c>
      <c r="DM3" s="43">
        <f t="shared" si="63"/>
        <v>13.23380952380952</v>
      </c>
      <c r="DN3" s="42">
        <f t="shared" si="63"/>
        <v>13.23380952380952</v>
      </c>
      <c r="DO3" s="42">
        <f t="shared" si="63"/>
        <v>13.23380952380952</v>
      </c>
      <c r="DP3" s="42">
        <f t="shared" si="63"/>
        <v>13.23380952380952</v>
      </c>
      <c r="DQ3" s="42">
        <f t="shared" si="63"/>
        <v>13.23380952380952</v>
      </c>
      <c r="DR3" s="42">
        <f t="shared" si="63"/>
        <v>13.23380952380952</v>
      </c>
      <c r="DS3" s="42">
        <f t="shared" si="63"/>
        <v>13.23380952380952</v>
      </c>
      <c r="DT3" s="42">
        <f t="shared" si="63"/>
        <v>13.23380952380952</v>
      </c>
      <c r="DU3" s="42">
        <f t="shared" si="63"/>
        <v>13.23380952380952</v>
      </c>
      <c r="DV3" s="42">
        <f t="shared" si="63"/>
        <v>13.23380952380952</v>
      </c>
      <c r="DW3" s="42">
        <f t="shared" si="63"/>
        <v>13.23380952380952</v>
      </c>
      <c r="DX3" s="44">
        <f t="shared" si="63"/>
        <v>13.23380952380952</v>
      </c>
      <c r="DY3" s="45">
        <f t="shared" si="63"/>
        <v>13.23380952380952</v>
      </c>
      <c r="DZ3" s="46">
        <f t="shared" si="63"/>
        <v>13.23380952380952</v>
      </c>
      <c r="EA3" s="42">
        <f t="shared" si="63"/>
        <v>13.23380952380952</v>
      </c>
      <c r="EB3" s="42">
        <f t="shared" si="63"/>
        <v>13.23380952380952</v>
      </c>
      <c r="ER3" s="47">
        <f>SUM(CI3:EQ3)*1000</f>
        <v>277909.9999999999</v>
      </c>
      <c r="ES3" s="48">
        <f>G3-ER3</f>
        <v>5.820766091346741e-11</v>
      </c>
    </row>
    <row r="4" s="25" customFormat="1" ht="15" customHeight="1">
      <c r="A4" t="s" s="13">
        <v>170</v>
      </c>
      <c r="B4" s="31">
        <v>6105</v>
      </c>
      <c r="C4" t="s" s="13">
        <v>171</v>
      </c>
      <c r="D4" t="s" s="13">
        <v>172</v>
      </c>
      <c r="E4" t="s" s="13">
        <v>173</v>
      </c>
      <c r="F4" t="s" s="13">
        <v>155</v>
      </c>
      <c r="G4" s="32">
        <v>88637</v>
      </c>
      <c r="H4" s="31">
        <v>12</v>
      </c>
      <c r="I4" s="33">
        <f>G4/1000/H4</f>
        <v>7.386416666666666</v>
      </c>
      <c r="J4" s="31">
        <v>9</v>
      </c>
      <c r="K4" s="34">
        <f>IF(G4&gt;0,G4/1000/J4,"")</f>
        <v>9.848555555555556</v>
      </c>
      <c r="L4" s="35">
        <v>43560</v>
      </c>
      <c r="M4" s="35">
        <v>43640</v>
      </c>
      <c r="P4" s="37">
        <v>5</v>
      </c>
      <c r="Q4" s="35">
        <v>43691</v>
      </c>
      <c r="R4" s="38">
        <f>J4*5</f>
        <v>45</v>
      </c>
      <c r="U4" s="35">
        <v>43748</v>
      </c>
      <c r="V4" s="39">
        <f>IF(U4&gt;0,U4-Q4)</f>
      </c>
      <c r="X4" s="38">
        <f>IF(W4&gt;0,W4-U4)</f>
        <v>0</v>
      </c>
      <c r="Z4" s="38">
        <f>IF(Y4&gt;0,Y4-W4)</f>
        <v>0</v>
      </c>
      <c r="AB4" s="38">
        <f>T4*(3/5)</f>
        <v>0</v>
      </c>
      <c r="AD4" s="38">
        <f>T4*2</f>
        <v>0</v>
      </c>
      <c r="AF4" s="38">
        <f>R4+S4</f>
        <v>45</v>
      </c>
      <c r="AG4" s="38">
        <f>T4</f>
        <v>0</v>
      </c>
      <c r="AH4" s="40">
        <f>IF(T4&gt;0,((AC4/AB4)+(AE4/AD4)+(AF4/AG4))/3)</f>
        <v>0</v>
      </c>
      <c r="CZ4" t="s" s="41">
        <v>174</v>
      </c>
      <c r="DA4" t="s" s="41">
        <v>174</v>
      </c>
      <c r="DB4" t="s" s="41">
        <v>174</v>
      </c>
      <c r="DC4" t="s" s="41">
        <v>174</v>
      </c>
      <c r="DD4" t="s" s="41">
        <v>174</v>
      </c>
      <c r="DE4" t="s" s="41">
        <v>174</v>
      </c>
      <c r="DF4" t="s" s="41">
        <v>174</v>
      </c>
      <c r="DG4" t="s" s="41">
        <v>174</v>
      </c>
      <c r="DH4" t="s" s="41">
        <v>174</v>
      </c>
      <c r="DI4" t="s" s="41">
        <v>174</v>
      </c>
      <c r="DJ4" t="s" s="41">
        <v>174</v>
      </c>
      <c r="DK4" t="s" s="41">
        <v>174</v>
      </c>
      <c r="DL4" t="s" s="13">
        <v>157</v>
      </c>
      <c r="DM4" t="s" s="13">
        <v>158</v>
      </c>
      <c r="DN4" t="s" s="13">
        <v>159</v>
      </c>
      <c r="DO4" t="s" s="13">
        <v>160</v>
      </c>
      <c r="DP4" t="s" s="13">
        <v>161</v>
      </c>
      <c r="DQ4" t="s" s="13">
        <v>162</v>
      </c>
      <c r="DR4" s="49">
        <f t="shared" si="97" ref="DR4:DZ4">$K$4</f>
        <v>9.848555555555556</v>
      </c>
      <c r="DS4" s="49">
        <f t="shared" si="97"/>
        <v>9.848555555555556</v>
      </c>
      <c r="DT4" s="49">
        <f t="shared" si="97"/>
        <v>9.848555555555556</v>
      </c>
      <c r="DU4" s="49">
        <f t="shared" si="97"/>
        <v>9.848555555555556</v>
      </c>
      <c r="DV4" s="49">
        <f t="shared" si="97"/>
        <v>9.848555555555556</v>
      </c>
      <c r="DW4" s="49">
        <f t="shared" si="97"/>
        <v>9.848555555555556</v>
      </c>
      <c r="DX4" s="50">
        <f t="shared" si="97"/>
        <v>9.848555555555556</v>
      </c>
      <c r="DY4" s="51">
        <f t="shared" si="97"/>
        <v>9.848555555555556</v>
      </c>
      <c r="DZ4" s="52">
        <f t="shared" si="97"/>
        <v>9.848555555555556</v>
      </c>
      <c r="ER4" s="47">
        <f>SUM(CI4:EQ4)*1000</f>
        <v>88637</v>
      </c>
      <c r="ES4" s="48">
        <f>G4-ER4</f>
        <v>0</v>
      </c>
    </row>
    <row r="5" s="25" customFormat="1" ht="15" customHeight="1">
      <c r="A5" t="s" s="13">
        <v>175</v>
      </c>
      <c r="B5" s="31">
        <v>5134</v>
      </c>
      <c r="C5" t="s" s="13">
        <v>152</v>
      </c>
      <c r="D5" t="s" s="13">
        <v>172</v>
      </c>
      <c r="E5" t="s" s="13">
        <v>176</v>
      </c>
      <c r="F5" t="s" s="13">
        <v>155</v>
      </c>
      <c r="G5" s="32">
        <f>65950</f>
        <v>65950</v>
      </c>
      <c r="H5" s="31">
        <v>15</v>
      </c>
      <c r="I5" s="33">
        <f>G5/1000/H5</f>
        <v>4.396666666666667</v>
      </c>
      <c r="J5" s="31">
        <v>8</v>
      </c>
      <c r="K5" s="34">
        <f>IF(G5&gt;0,G5/1000/J5,"")</f>
        <v>8.24375</v>
      </c>
      <c r="L5" s="35">
        <v>43523</v>
      </c>
      <c r="M5" s="35">
        <v>43628</v>
      </c>
      <c r="P5" s="37">
        <v>4</v>
      </c>
      <c r="Q5" s="35">
        <v>43700</v>
      </c>
      <c r="R5" s="38">
        <f>J5*5</f>
        <v>40</v>
      </c>
      <c r="U5" s="35">
        <v>43749</v>
      </c>
      <c r="V5" s="39">
        <f>IF(U5&gt;0,U5-Q5)</f>
      </c>
      <c r="X5" s="38">
        <f>IF(W5&gt;0,W5-U5)</f>
        <v>0</v>
      </c>
      <c r="Z5" s="38">
        <f>IF(Y5&gt;0,Y5-W5)</f>
        <v>0</v>
      </c>
      <c r="AB5" s="38">
        <f>T5*(3/5)</f>
        <v>0</v>
      </c>
      <c r="AD5" s="38">
        <f>T5*2</f>
        <v>0</v>
      </c>
      <c r="AF5" s="38">
        <f>R5+S5</f>
        <v>40</v>
      </c>
      <c r="AG5" s="38">
        <f>T5</f>
        <v>0</v>
      </c>
      <c r="AH5" s="40">
        <f>IF(T5&gt;0,((AC5/AB5)+(AE5/AD5)+(AF5/AG5))/3)</f>
        <v>0</v>
      </c>
      <c r="CR5" t="s" s="41">
        <v>177</v>
      </c>
      <c r="CS5" t="s" s="41">
        <v>177</v>
      </c>
      <c r="CT5" t="s" s="41">
        <v>177</v>
      </c>
      <c r="CU5" t="s" s="41">
        <v>177</v>
      </c>
      <c r="CV5" t="s" s="41">
        <v>177</v>
      </c>
      <c r="CW5" t="s" s="41">
        <v>177</v>
      </c>
      <c r="CX5" t="s" s="41">
        <v>177</v>
      </c>
      <c r="CY5" t="s" s="41">
        <v>177</v>
      </c>
      <c r="CZ5" t="s" s="41">
        <v>177</v>
      </c>
      <c r="DA5" t="s" s="41">
        <v>177</v>
      </c>
      <c r="DB5" t="s" s="41">
        <v>177</v>
      </c>
      <c r="DC5" t="s" s="41">
        <v>177</v>
      </c>
      <c r="DD5" t="s" s="41">
        <v>177</v>
      </c>
      <c r="DE5" t="s" s="41">
        <v>177</v>
      </c>
      <c r="DF5" t="s" s="41">
        <v>177</v>
      </c>
      <c r="DG5" t="s" s="13">
        <v>157</v>
      </c>
      <c r="DH5" t="s" s="13">
        <v>158</v>
      </c>
      <c r="DI5" t="s" s="13">
        <v>159</v>
      </c>
      <c r="DJ5" t="s" s="13">
        <v>160</v>
      </c>
      <c r="DK5" t="s" s="13">
        <v>161</v>
      </c>
      <c r="DL5" t="s" s="13">
        <v>162</v>
      </c>
      <c r="DM5" t="s" s="13">
        <v>163</v>
      </c>
      <c r="DN5" t="s" s="13">
        <v>164</v>
      </c>
      <c r="DO5" t="s" s="13">
        <v>165</v>
      </c>
      <c r="DP5" t="s" s="13">
        <v>166</v>
      </c>
      <c r="DQ5" t="s" s="13">
        <v>167</v>
      </c>
      <c r="DR5" t="s" s="13">
        <v>168</v>
      </c>
      <c r="DS5" s="53">
        <f>$K5</f>
        <v>8.24375</v>
      </c>
      <c r="DT5" s="53">
        <f>$K5</f>
        <v>8.24375</v>
      </c>
      <c r="DU5" s="53">
        <f>$K5</f>
        <v>8.24375</v>
      </c>
      <c r="DV5" s="53">
        <f>$K5</f>
        <v>8.24375</v>
      </c>
      <c r="DW5" s="53">
        <f>$K5</f>
        <v>8.24375</v>
      </c>
      <c r="DX5" s="54">
        <f>$K5</f>
        <v>8.24375</v>
      </c>
      <c r="DY5" s="55">
        <f>$K5</f>
        <v>8.24375</v>
      </c>
      <c r="DZ5" s="56">
        <f>$K5</f>
        <v>8.24375</v>
      </c>
      <c r="ER5" s="47">
        <f>SUM(CI5:EQ5)*1000</f>
        <v>65950</v>
      </c>
      <c r="ES5" s="48">
        <f>G5-ER5</f>
        <v>0</v>
      </c>
    </row>
    <row r="6" s="25" customFormat="1" ht="15" customHeight="1">
      <c r="A6" t="s" s="13">
        <v>178</v>
      </c>
      <c r="B6" s="31">
        <v>5221</v>
      </c>
      <c r="C6" t="s" s="13">
        <v>152</v>
      </c>
      <c r="E6" t="s" s="13">
        <v>179</v>
      </c>
      <c r="F6" t="s" s="13">
        <v>155</v>
      </c>
      <c r="G6" s="32">
        <v>8300</v>
      </c>
      <c r="H6" s="31">
        <v>0</v>
      </c>
      <c r="I6" s="57">
        <f>G6/1000/H6</f>
      </c>
      <c r="J6" s="31">
        <v>3</v>
      </c>
      <c r="K6" s="34">
        <f>IF(G6&gt;0,G6/1000/J6,"")</f>
        <v>2.766666666666667</v>
      </c>
      <c r="M6" s="35">
        <v>43692</v>
      </c>
      <c r="N6" t="s" s="13">
        <v>180</v>
      </c>
      <c r="O6" t="s" s="13">
        <v>180</v>
      </c>
      <c r="P6" s="37">
        <v>1</v>
      </c>
      <c r="Q6" s="35">
        <v>43726</v>
      </c>
      <c r="R6" s="38">
        <f>J6*5</f>
        <v>15</v>
      </c>
      <c r="U6" s="35">
        <f>Q6+R6</f>
        <v>43741</v>
      </c>
      <c r="V6" s="39">
        <f>IF(U6&gt;0,U6-Q6)</f>
      </c>
      <c r="X6" s="38">
        <f>IF(W6&gt;0,W6-U6)</f>
        <v>0</v>
      </c>
      <c r="Z6" s="38">
        <f>IF(Y6&gt;0,Y6-W6)</f>
        <v>0</v>
      </c>
      <c r="AB6" s="38">
        <f>T6*(3/5)</f>
        <v>0</v>
      </c>
      <c r="AD6" s="38">
        <f>T6*2</f>
        <v>0</v>
      </c>
      <c r="AF6" s="38">
        <f>R6+S6</f>
        <v>15</v>
      </c>
      <c r="AG6" s="38">
        <f>T6</f>
        <v>0</v>
      </c>
      <c r="AH6" s="40">
        <f>IF(T6&gt;0,((AC6/AB6)+(AE6/AD6)+(AF6/AG6))/3)</f>
        <v>0</v>
      </c>
      <c r="DR6" t="s" s="41">
        <v>155</v>
      </c>
      <c r="DS6" t="s" s="13">
        <v>157</v>
      </c>
      <c r="DT6" s="58">
        <f t="shared" si="142" ref="DT6:DV6">$K$6</f>
        <v>2.766666666666667</v>
      </c>
      <c r="DU6" s="58">
        <f t="shared" si="142"/>
        <v>2.766666666666667</v>
      </c>
      <c r="DV6" s="58">
        <f t="shared" si="142"/>
        <v>2.766666666666667</v>
      </c>
      <c r="ER6" s="47">
        <f>SUM(CI6:EQ6)*1000</f>
        <v>8300</v>
      </c>
      <c r="ES6" s="48">
        <f>G6-ER6</f>
        <v>0</v>
      </c>
    </row>
    <row r="7" s="25" customFormat="1" ht="15" customHeight="1">
      <c r="A7" t="s" s="13">
        <v>181</v>
      </c>
      <c r="B7" s="31">
        <v>4282</v>
      </c>
      <c r="C7" t="s" s="13">
        <v>182</v>
      </c>
      <c r="D7" t="s" s="13">
        <v>183</v>
      </c>
      <c r="E7" t="s" s="13">
        <v>179</v>
      </c>
      <c r="F7" t="s" s="13">
        <v>155</v>
      </c>
      <c r="G7" s="32">
        <v>12281.14</v>
      </c>
      <c r="H7" s="31">
        <v>0</v>
      </c>
      <c r="I7" s="57">
        <f>G7/1000/H7</f>
      </c>
      <c r="J7" s="31">
        <v>3</v>
      </c>
      <c r="K7" s="34">
        <f>IF(G7&gt;0,G7/1000/J7,"")</f>
        <v>4.093713333333333</v>
      </c>
      <c r="M7" s="35">
        <v>43632</v>
      </c>
      <c r="N7" t="s" s="13">
        <v>180</v>
      </c>
      <c r="O7" t="s" s="13">
        <v>180</v>
      </c>
      <c r="P7" s="37">
        <v>3</v>
      </c>
      <c r="Q7" s="35">
        <v>43712</v>
      </c>
      <c r="R7" s="38">
        <f>J7*5</f>
        <v>15</v>
      </c>
      <c r="U7" s="35">
        <f>Q7+R7</f>
        <v>43727</v>
      </c>
      <c r="V7" s="39">
        <f>IF(U7&gt;0,U7-Q7)</f>
      </c>
      <c r="X7" s="38">
        <f>IF(W7&gt;0,W7-U7)</f>
        <v>0</v>
      </c>
      <c r="Z7" s="38">
        <f>IF(Y7&gt;0,Y7-W7)</f>
        <v>0</v>
      </c>
      <c r="AB7" s="38">
        <f>T7*(3/5)</f>
        <v>0</v>
      </c>
      <c r="AD7" s="38">
        <f>T7*2</f>
        <v>0</v>
      </c>
      <c r="AF7" s="38">
        <f>R7+S7</f>
        <v>15</v>
      </c>
      <c r="AG7" s="38">
        <f>T7</f>
        <v>0</v>
      </c>
      <c r="AH7" s="40">
        <f>IF(T7&gt;0,((AC7/AB7)+(AE7/AD7)+(AF7/AG7))/3)</f>
        <v>0</v>
      </c>
      <c r="DM7" t="s" s="41">
        <v>174</v>
      </c>
      <c r="DN7" t="s" s="41">
        <v>174</v>
      </c>
      <c r="DO7" t="s" s="41">
        <v>174</v>
      </c>
      <c r="DP7" t="s" s="41">
        <v>174</v>
      </c>
      <c r="DQ7" t="s" s="41">
        <v>174</v>
      </c>
      <c r="DR7" t="s" s="41">
        <v>155</v>
      </c>
      <c r="DS7" t="s" s="41">
        <v>174</v>
      </c>
      <c r="DT7" t="s" s="41">
        <v>174</v>
      </c>
      <c r="DU7" s="58">
        <f t="shared" si="159" ref="DU7:DW7">$K$7</f>
        <v>4.093713333333333</v>
      </c>
      <c r="DV7" s="58">
        <f t="shared" si="159"/>
        <v>4.093713333333333</v>
      </c>
      <c r="DW7" s="58">
        <f t="shared" si="159"/>
        <v>4.093713333333333</v>
      </c>
      <c r="ER7" s="47">
        <f>SUM(CI7:EQ7)*1000</f>
        <v>12281.14</v>
      </c>
      <c r="ES7" s="48">
        <f>G7-ER7</f>
        <v>1.818989403545856e-12</v>
      </c>
    </row>
    <row r="8" s="25" customFormat="1" ht="15" customHeight="1">
      <c r="A8" t="s" s="13">
        <v>184</v>
      </c>
      <c r="B8" s="31">
        <v>3941</v>
      </c>
      <c r="C8" t="s" s="13">
        <v>185</v>
      </c>
      <c r="D8" t="s" s="13">
        <v>183</v>
      </c>
      <c r="E8" t="s" s="13">
        <v>179</v>
      </c>
      <c r="F8" t="s" s="13">
        <v>155</v>
      </c>
      <c r="G8" s="32">
        <v>29579</v>
      </c>
      <c r="H8" s="31">
        <v>0</v>
      </c>
      <c r="I8" s="57">
        <f>G8/1000/H8</f>
      </c>
      <c r="J8" s="31">
        <v>3</v>
      </c>
      <c r="K8" s="34">
        <f>IF(G8&gt;0,G8/1000/J8,"")</f>
        <v>9.859666666666667</v>
      </c>
      <c r="M8" s="35">
        <v>43696</v>
      </c>
      <c r="N8" t="s" s="13">
        <v>180</v>
      </c>
      <c r="O8" t="s" s="13">
        <v>180</v>
      </c>
      <c r="P8" s="37">
        <v>2</v>
      </c>
      <c r="Q8" s="35">
        <v>43712</v>
      </c>
      <c r="R8" s="38">
        <f>J8*5</f>
        <v>15</v>
      </c>
      <c r="U8" s="35">
        <f>Q8+R8</f>
        <v>43727</v>
      </c>
      <c r="V8" s="39">
        <f>IF(U8&gt;0,U8-Q8)</f>
      </c>
      <c r="X8" s="38">
        <f>IF(W8&gt;0,W8-U8)</f>
        <v>0</v>
      </c>
      <c r="Z8" s="38">
        <f>IF(Y8&gt;0,Y8-W8)</f>
        <v>0</v>
      </c>
      <c r="AB8" s="38">
        <f>T8*(3/5)</f>
        <v>0</v>
      </c>
      <c r="AD8" s="38">
        <f>T8*2</f>
        <v>0</v>
      </c>
      <c r="AF8" s="38">
        <f>R8+S8</f>
        <v>15</v>
      </c>
      <c r="AG8" s="38">
        <f>T8</f>
        <v>0</v>
      </c>
      <c r="AH8" s="40">
        <f>IF(T8&gt;0,((AC8/AB8)+(AE8/AD8)+(AF8/AG8))/3)</f>
        <v>0</v>
      </c>
      <c r="DM8" t="s" s="41">
        <v>174</v>
      </c>
      <c r="DN8" t="s" s="41">
        <v>174</v>
      </c>
      <c r="DO8" t="s" s="41">
        <v>174</v>
      </c>
      <c r="DP8" t="s" s="41">
        <v>174</v>
      </c>
      <c r="DQ8" t="s" s="41">
        <v>174</v>
      </c>
      <c r="DR8" t="s" s="41">
        <v>155</v>
      </c>
      <c r="DS8" t="s" s="41">
        <v>174</v>
      </c>
      <c r="DT8" t="s" s="41">
        <v>174</v>
      </c>
      <c r="DU8" s="58">
        <f t="shared" si="176" ref="DU8:DW8">$K$8</f>
        <v>9.859666666666667</v>
      </c>
      <c r="DV8" s="58">
        <f t="shared" si="176"/>
        <v>9.859666666666667</v>
      </c>
      <c r="DW8" s="58">
        <f t="shared" si="176"/>
        <v>9.859666666666667</v>
      </c>
      <c r="ER8" s="47">
        <f>SUM(CI8:EQ8)*1000</f>
        <v>29579</v>
      </c>
      <c r="ES8" s="48">
        <f>G8-ER8</f>
        <v>0</v>
      </c>
    </row>
    <row r="9" s="25" customFormat="1" ht="15" customHeight="1">
      <c r="A9" t="s" s="13">
        <v>186</v>
      </c>
      <c r="B9" s="31">
        <v>4251</v>
      </c>
      <c r="C9" t="s" s="13">
        <v>182</v>
      </c>
      <c r="D9" t="s" s="13">
        <v>172</v>
      </c>
      <c r="E9" t="s" s="13">
        <v>154</v>
      </c>
      <c r="F9" t="s" s="13">
        <v>155</v>
      </c>
      <c r="G9" s="32">
        <f>119142</f>
        <v>119142</v>
      </c>
      <c r="H9" s="31">
        <v>8</v>
      </c>
      <c r="I9" s="33">
        <f>G9/1000/H9</f>
        <v>14.89275</v>
      </c>
      <c r="J9" s="31">
        <v>12</v>
      </c>
      <c r="K9" s="34">
        <f>IF(G9&gt;0,G9/1000/J9,"")</f>
        <v>9.9285</v>
      </c>
      <c r="L9" s="35">
        <v>43569</v>
      </c>
      <c r="M9" s="35">
        <v>43665</v>
      </c>
      <c r="P9" s="37">
        <v>4</v>
      </c>
      <c r="Q9" s="35">
        <v>43717</v>
      </c>
      <c r="R9" s="38">
        <f>J9*7</f>
        <v>84</v>
      </c>
      <c r="U9" s="35">
        <f>Q9+R9</f>
        <v>43801</v>
      </c>
      <c r="V9" s="39">
        <f>IF(U9&gt;0,U9-Q9)</f>
      </c>
      <c r="X9" s="38">
        <f>IF(W9&gt;0,W9-U9)</f>
        <v>0</v>
      </c>
      <c r="Z9" s="38">
        <f>IF(Y9&gt;0,Y9-W9)</f>
        <v>0</v>
      </c>
      <c r="AB9" s="38">
        <f>T9*(3/5)</f>
        <v>0</v>
      </c>
      <c r="AD9" s="38">
        <f>T9*2</f>
        <v>0</v>
      </c>
      <c r="AF9" s="38">
        <f>R9+S9</f>
        <v>84</v>
      </c>
      <c r="AG9" s="38">
        <f>T9</f>
        <v>0</v>
      </c>
      <c r="AH9" s="40">
        <f>IF(T9&gt;0,((AC9/AB9)+(AE9/AD9)+(AF9/AG9))/3)</f>
        <v>0</v>
      </c>
      <c r="DG9" t="s" s="41">
        <v>174</v>
      </c>
      <c r="DH9" t="s" s="41">
        <v>174</v>
      </c>
      <c r="DI9" t="s" s="41">
        <v>174</v>
      </c>
      <c r="DJ9" t="s" s="41">
        <v>174</v>
      </c>
      <c r="DK9" t="s" s="41">
        <v>174</v>
      </c>
      <c r="DL9" t="s" s="41">
        <v>174</v>
      </c>
      <c r="DM9" t="s" s="41">
        <v>174</v>
      </c>
      <c r="DN9" t="s" s="41">
        <v>155</v>
      </c>
      <c r="DO9" t="s" s="13">
        <v>157</v>
      </c>
      <c r="DP9" t="s" s="13">
        <v>158</v>
      </c>
      <c r="DQ9" t="s" s="13">
        <v>159</v>
      </c>
      <c r="DR9" t="s" s="13">
        <v>160</v>
      </c>
      <c r="DS9" t="s" s="13">
        <v>161</v>
      </c>
      <c r="DT9" t="s" s="13">
        <v>162</v>
      </c>
      <c r="DU9" t="s" s="13">
        <v>157</v>
      </c>
      <c r="DV9" s="42">
        <f t="shared" si="194" ref="DV9:EG9">$K$9</f>
        <v>9.9285</v>
      </c>
      <c r="DW9" s="42">
        <f t="shared" si="194"/>
        <v>9.9285</v>
      </c>
      <c r="DX9" s="44">
        <f t="shared" si="194"/>
        <v>9.9285</v>
      </c>
      <c r="DY9" s="45">
        <f t="shared" si="194"/>
        <v>9.9285</v>
      </c>
      <c r="DZ9" s="46">
        <f t="shared" si="194"/>
        <v>9.9285</v>
      </c>
      <c r="EA9" s="42">
        <f t="shared" si="194"/>
        <v>9.9285</v>
      </c>
      <c r="EB9" s="42">
        <f t="shared" si="194"/>
        <v>9.9285</v>
      </c>
      <c r="EC9" s="42">
        <f t="shared" si="194"/>
        <v>9.9285</v>
      </c>
      <c r="ED9" s="42">
        <f t="shared" si="194"/>
        <v>9.9285</v>
      </c>
      <c r="EE9" s="42">
        <f t="shared" si="194"/>
        <v>9.9285</v>
      </c>
      <c r="EF9" s="42">
        <f t="shared" si="194"/>
        <v>9.9285</v>
      </c>
      <c r="EG9" s="42">
        <f t="shared" si="194"/>
        <v>9.9285</v>
      </c>
      <c r="ER9" s="47">
        <f>SUM(CI9:EQ9)*1000</f>
        <v>119142</v>
      </c>
      <c r="ES9" s="48">
        <f>G9-ER9</f>
        <v>0</v>
      </c>
    </row>
    <row r="10" s="25" customFormat="1" ht="15" customHeight="1">
      <c r="A10" t="s" s="13">
        <v>187</v>
      </c>
      <c r="B10" s="31">
        <v>3924</v>
      </c>
      <c r="C10" t="s" s="13">
        <v>152</v>
      </c>
      <c r="D10" t="s" s="13">
        <v>153</v>
      </c>
      <c r="E10" t="s" s="13">
        <v>188</v>
      </c>
      <c r="F10" t="s" s="13">
        <v>155</v>
      </c>
      <c r="G10" s="32">
        <v>270680</v>
      </c>
      <c r="H10" s="31">
        <v>18</v>
      </c>
      <c r="I10" s="33">
        <f>G10/1000/H10</f>
        <v>15.03777777777778</v>
      </c>
      <c r="J10" s="31">
        <v>16</v>
      </c>
      <c r="K10" s="34">
        <f>IF(G10&gt;0,G10/1000/J10,"")</f>
        <v>16.9175</v>
      </c>
      <c r="M10" s="35">
        <v>43641</v>
      </c>
      <c r="P10" s="37">
        <v>5</v>
      </c>
      <c r="Q10" s="35">
        <v>43717</v>
      </c>
      <c r="R10" s="38">
        <f>J10*7</f>
        <v>112</v>
      </c>
      <c r="U10" s="35">
        <f>Q10+R10</f>
        <v>43829</v>
      </c>
      <c r="V10" s="39">
        <f>IF(U10&gt;0,U10-Q10)</f>
      </c>
      <c r="X10" s="38">
        <f>IF(W10&gt;0,W10-U10)</f>
        <v>0</v>
      </c>
      <c r="Z10" s="38">
        <f>IF(Y10&gt;0,Y10-W10)</f>
        <v>0</v>
      </c>
      <c r="AB10" s="38">
        <f>T10*(3/5)</f>
        <v>0</v>
      </c>
      <c r="AD10" s="38">
        <f>T10*2</f>
        <v>0</v>
      </c>
      <c r="AF10" s="38">
        <f>R10+S10</f>
        <v>112</v>
      </c>
      <c r="AG10" s="38">
        <f>T10</f>
        <v>0</v>
      </c>
      <c r="AH10" s="40">
        <f>IF(T10&gt;0,((AC10/AB10)+(AE10/AD10)+(AF10/AG10))/3)</f>
        <v>0</v>
      </c>
      <c r="CS10" t="s" s="41">
        <v>189</v>
      </c>
      <c r="CT10" t="s" s="41">
        <v>174</v>
      </c>
      <c r="CU10" t="s" s="41">
        <v>174</v>
      </c>
      <c r="CV10" t="s" s="41">
        <v>174</v>
      </c>
      <c r="CW10" t="s" s="41">
        <v>174</v>
      </c>
      <c r="CX10" t="s" s="41">
        <v>174</v>
      </c>
      <c r="CY10" t="s" s="41">
        <v>174</v>
      </c>
      <c r="CZ10" t="s" s="41">
        <v>174</v>
      </c>
      <c r="DA10" t="s" s="41">
        <v>174</v>
      </c>
      <c r="DB10" t="s" s="41">
        <v>174</v>
      </c>
      <c r="DC10" t="s" s="41">
        <v>174</v>
      </c>
      <c r="DD10" t="s" s="41">
        <v>174</v>
      </c>
      <c r="DE10" t="s" s="41">
        <v>174</v>
      </c>
      <c r="DF10" t="s" s="41">
        <v>174</v>
      </c>
      <c r="DG10" t="s" s="41">
        <v>174</v>
      </c>
      <c r="DH10" t="s" s="41">
        <v>174</v>
      </c>
      <c r="DI10" t="s" s="41">
        <v>174</v>
      </c>
      <c r="DJ10" t="s" s="41">
        <v>174</v>
      </c>
      <c r="DK10" t="s" s="13">
        <v>160</v>
      </c>
      <c r="DL10" t="s" s="13">
        <v>161</v>
      </c>
      <c r="DM10" t="s" s="13">
        <v>162</v>
      </c>
      <c r="DN10" t="s" s="13">
        <v>163</v>
      </c>
      <c r="DO10" t="s" s="13">
        <v>164</v>
      </c>
      <c r="DP10" t="s" s="13">
        <v>165</v>
      </c>
      <c r="DQ10" t="s" s="13">
        <v>166</v>
      </c>
      <c r="DR10" t="s" s="13">
        <v>167</v>
      </c>
      <c r="DS10" t="s" s="13">
        <v>168</v>
      </c>
      <c r="DT10" t="s" s="13">
        <v>169</v>
      </c>
      <c r="DU10" t="s" s="13">
        <v>190</v>
      </c>
      <c r="DV10" s="59">
        <f t="shared" si="220" ref="DV10:EK10">$K$10</f>
        <v>16.9175</v>
      </c>
      <c r="DW10" s="59">
        <f t="shared" si="220"/>
        <v>16.9175</v>
      </c>
      <c r="DX10" s="60">
        <f t="shared" si="220"/>
        <v>16.9175</v>
      </c>
      <c r="DY10" s="61">
        <f t="shared" si="220"/>
        <v>16.9175</v>
      </c>
      <c r="DZ10" s="62">
        <f t="shared" si="220"/>
        <v>16.9175</v>
      </c>
      <c r="EA10" s="59">
        <f t="shared" si="220"/>
        <v>16.9175</v>
      </c>
      <c r="EB10" s="59">
        <f t="shared" si="220"/>
        <v>16.9175</v>
      </c>
      <c r="EC10" s="59">
        <f t="shared" si="220"/>
        <v>16.9175</v>
      </c>
      <c r="ED10" s="59">
        <f t="shared" si="220"/>
        <v>16.9175</v>
      </c>
      <c r="EE10" s="59">
        <f t="shared" si="220"/>
        <v>16.9175</v>
      </c>
      <c r="EF10" s="59">
        <f t="shared" si="220"/>
        <v>16.9175</v>
      </c>
      <c r="EG10" s="59">
        <f t="shared" si="220"/>
        <v>16.9175</v>
      </c>
      <c r="EH10" s="59">
        <f t="shared" si="220"/>
        <v>16.9175</v>
      </c>
      <c r="EI10" s="59">
        <f t="shared" si="220"/>
        <v>16.9175</v>
      </c>
      <c r="EJ10" s="59">
        <f t="shared" si="220"/>
        <v>16.9175</v>
      </c>
      <c r="EK10" s="59">
        <f t="shared" si="220"/>
        <v>16.9175</v>
      </c>
      <c r="ER10" s="47">
        <f>SUM(CI10:EQ10)*1000</f>
        <v>270679.9999999999</v>
      </c>
      <c r="ES10" s="48">
        <f>G10-ER10</f>
        <v>5.820766091346741e-11</v>
      </c>
    </row>
    <row r="11" s="25" customFormat="1" ht="15" customHeight="1">
      <c r="A11" t="s" s="13">
        <v>191</v>
      </c>
      <c r="B11" s="31">
        <v>5155</v>
      </c>
      <c r="C11" t="s" s="13">
        <v>152</v>
      </c>
      <c r="D11" t="s" s="13">
        <v>183</v>
      </c>
      <c r="E11" t="s" s="13">
        <v>176</v>
      </c>
      <c r="F11" t="s" s="13">
        <v>155</v>
      </c>
      <c r="G11" s="32">
        <v>67753</v>
      </c>
      <c r="H11" s="31">
        <v>12</v>
      </c>
      <c r="I11" s="33">
        <f>G11/1000/H11</f>
        <v>5.646083333333333</v>
      </c>
      <c r="J11" s="31">
        <v>8</v>
      </c>
      <c r="K11" s="34">
        <f>IF(G11&gt;0,G11/1000/J11,"")</f>
        <v>8.469125</v>
      </c>
      <c r="L11" s="35">
        <v>43599</v>
      </c>
      <c r="M11" s="35">
        <v>43676</v>
      </c>
      <c r="P11" s="37">
        <v>3</v>
      </c>
      <c r="Q11" s="35">
        <v>43726</v>
      </c>
      <c r="R11" s="38">
        <f>J11*7</f>
        <v>56</v>
      </c>
      <c r="U11" s="35">
        <f>Q11+R11</f>
        <v>43782</v>
      </c>
      <c r="V11" s="39">
        <f>IF(U11&gt;0,U11-Q11)</f>
      </c>
      <c r="X11" s="38">
        <f>IF(W11&gt;0,W11-U11)</f>
        <v>0</v>
      </c>
      <c r="Z11" s="38">
        <f>IF(Y11&gt;0,Y11-W11)</f>
        <v>0</v>
      </c>
      <c r="AB11" s="38">
        <f>T11*(3/5)</f>
        <v>0</v>
      </c>
      <c r="AD11" s="38">
        <f>T11*2</f>
        <v>0</v>
      </c>
      <c r="AF11" s="38">
        <f>R11+S11</f>
        <v>56</v>
      </c>
      <c r="AG11" s="38">
        <f>T11</f>
        <v>0</v>
      </c>
      <c r="AH11" s="40">
        <f>IF(T11&gt;0,((AC11/AB11)+(AE11/AD11)+(AF11/AG11))/3)</f>
        <v>0</v>
      </c>
      <c r="DE11" t="s" s="41">
        <v>174</v>
      </c>
      <c r="DF11" t="s" s="41">
        <v>174</v>
      </c>
      <c r="DG11" t="s" s="41">
        <v>174</v>
      </c>
      <c r="DH11" t="s" s="41">
        <v>174</v>
      </c>
      <c r="DI11" t="s" s="41">
        <v>174</v>
      </c>
      <c r="DJ11" t="s" s="41">
        <v>174</v>
      </c>
      <c r="DK11" t="s" s="41">
        <v>174</v>
      </c>
      <c r="DL11" t="s" s="41">
        <v>174</v>
      </c>
      <c r="DM11" t="s" s="41">
        <v>174</v>
      </c>
      <c r="DN11" t="s" s="41">
        <v>174</v>
      </c>
      <c r="DO11" t="s" s="13">
        <v>155</v>
      </c>
      <c r="DP11" t="s" s="13">
        <v>157</v>
      </c>
      <c r="DQ11" t="s" s="13">
        <v>158</v>
      </c>
      <c r="DR11" t="s" s="13">
        <v>159</v>
      </c>
      <c r="DS11" t="s" s="13">
        <v>160</v>
      </c>
      <c r="DT11" t="s" s="13">
        <v>161</v>
      </c>
      <c r="DU11" t="s" s="13">
        <v>162</v>
      </c>
      <c r="DV11" t="s" s="13">
        <v>163</v>
      </c>
      <c r="DW11" s="53">
        <f t="shared" si="250" ref="DW11:ED11">$K$11</f>
        <v>8.469125</v>
      </c>
      <c r="DX11" s="54">
        <f t="shared" si="250"/>
        <v>8.469125</v>
      </c>
      <c r="DY11" s="55">
        <f t="shared" si="250"/>
        <v>8.469125</v>
      </c>
      <c r="DZ11" s="56">
        <f t="shared" si="250"/>
        <v>8.469125</v>
      </c>
      <c r="EA11" s="53">
        <f t="shared" si="250"/>
        <v>8.469125</v>
      </c>
      <c r="EB11" s="53">
        <f t="shared" si="250"/>
        <v>8.469125</v>
      </c>
      <c r="EC11" s="53">
        <f t="shared" si="250"/>
        <v>8.469125</v>
      </c>
      <c r="ED11" s="53">
        <f t="shared" si="250"/>
        <v>8.469125</v>
      </c>
      <c r="ER11" s="47">
        <f>SUM(CI11:EQ11)*1000</f>
        <v>67753</v>
      </c>
      <c r="ES11" s="48">
        <f>G11-ER11</f>
        <v>0</v>
      </c>
    </row>
    <row r="12" s="25" customFormat="1" ht="14.25" customHeight="1">
      <c r="A12" t="s" s="13">
        <v>192</v>
      </c>
      <c r="B12" s="31">
        <v>5149</v>
      </c>
      <c r="C12" t="s" s="13">
        <v>152</v>
      </c>
      <c r="D12" t="s" s="13">
        <v>153</v>
      </c>
      <c r="E12" t="s" s="13">
        <v>173</v>
      </c>
      <c r="F12" t="s" s="13">
        <v>155</v>
      </c>
      <c r="G12" s="32">
        <v>98687</v>
      </c>
      <c r="H12" s="31">
        <v>11</v>
      </c>
      <c r="I12" s="33">
        <f>G12/1000/H12</f>
        <v>8.971545454545454</v>
      </c>
      <c r="J12" s="31">
        <v>10</v>
      </c>
      <c r="K12" s="34">
        <f>IF(G12&gt;0,G12/1000/J12,"")</f>
        <v>9.8687</v>
      </c>
      <c r="L12" s="35">
        <v>43586</v>
      </c>
      <c r="M12" s="35">
        <v>43677</v>
      </c>
      <c r="P12" s="37">
        <v>3</v>
      </c>
      <c r="Q12" s="35">
        <v>43752</v>
      </c>
      <c r="R12" s="38">
        <f>J12*7</f>
        <v>70</v>
      </c>
      <c r="U12" s="35">
        <f>Q12+R12</f>
        <v>43822</v>
      </c>
      <c r="V12" s="39">
        <f>IF(U12&gt;0,U12-Q12)</f>
      </c>
      <c r="X12" s="38">
        <f>IF(W12&gt;0,W12-U12)</f>
        <v>0</v>
      </c>
      <c r="Z12" s="38">
        <f>IF(Y12&gt;0,Y12-W12)</f>
        <v>0</v>
      </c>
      <c r="AB12" s="38">
        <f>T12*(3/5)</f>
        <v>0</v>
      </c>
      <c r="AD12" s="38">
        <f>T12*2</f>
        <v>0</v>
      </c>
      <c r="AF12" s="38">
        <f>R12+S12</f>
        <v>70</v>
      </c>
      <c r="AG12" s="38">
        <f>T12</f>
        <v>0</v>
      </c>
      <c r="AH12" s="40">
        <f>IF(T12&gt;0,((AC12/AB12)+(AE12/AD12)+(AF12/AG12))/3)</f>
        <v>0</v>
      </c>
      <c r="DC12" t="s" s="41">
        <v>174</v>
      </c>
      <c r="DD12" t="s" s="41">
        <v>174</v>
      </c>
      <c r="DE12" t="s" s="41">
        <v>174</v>
      </c>
      <c r="DF12" t="s" s="41">
        <v>174</v>
      </c>
      <c r="DG12" t="s" s="41">
        <v>174</v>
      </c>
      <c r="DH12" t="s" s="41">
        <v>174</v>
      </c>
      <c r="DI12" t="s" s="41">
        <v>174</v>
      </c>
      <c r="DJ12" t="s" s="41">
        <v>174</v>
      </c>
      <c r="DK12" t="s" s="41">
        <v>174</v>
      </c>
      <c r="DL12" t="s" s="41">
        <v>174</v>
      </c>
      <c r="DM12" t="s" s="41">
        <v>155</v>
      </c>
      <c r="DN12" t="s" s="41">
        <v>155</v>
      </c>
      <c r="DO12" t="s" s="41">
        <v>155</v>
      </c>
      <c r="DP12" t="s" s="13">
        <v>157</v>
      </c>
      <c r="DQ12" t="s" s="13">
        <v>158</v>
      </c>
      <c r="DR12" t="s" s="13">
        <v>159</v>
      </c>
      <c r="DS12" t="s" s="13">
        <v>160</v>
      </c>
      <c r="DT12" t="s" s="13">
        <v>161</v>
      </c>
      <c r="DU12" t="s" s="13">
        <v>162</v>
      </c>
      <c r="DV12" t="s" s="13">
        <v>163</v>
      </c>
      <c r="DW12" t="s" s="13">
        <v>164</v>
      </c>
      <c r="DX12" t="s" s="63">
        <v>165</v>
      </c>
      <c r="DY12" t="s" s="64">
        <v>166</v>
      </c>
      <c r="DZ12" t="s" s="65">
        <v>167</v>
      </c>
      <c r="EA12" s="49">
        <f t="shared" si="272" ref="EA12:EJ12">$K$12</f>
        <v>9.8687</v>
      </c>
      <c r="EB12" s="49">
        <f t="shared" si="272"/>
        <v>9.8687</v>
      </c>
      <c r="EC12" s="49">
        <f t="shared" si="272"/>
        <v>9.8687</v>
      </c>
      <c r="ED12" s="49">
        <f t="shared" si="272"/>
        <v>9.8687</v>
      </c>
      <c r="EE12" s="49">
        <f t="shared" si="272"/>
        <v>9.8687</v>
      </c>
      <c r="EF12" s="49">
        <f t="shared" si="272"/>
        <v>9.8687</v>
      </c>
      <c r="EG12" s="49">
        <f t="shared" si="272"/>
        <v>9.8687</v>
      </c>
      <c r="EH12" s="49">
        <f t="shared" si="272"/>
        <v>9.8687</v>
      </c>
      <c r="EI12" s="49">
        <f t="shared" si="272"/>
        <v>9.8687</v>
      </c>
      <c r="EJ12" s="49">
        <f t="shared" si="272"/>
        <v>9.8687</v>
      </c>
      <c r="ER12" s="47">
        <f>SUM(CI12:EQ12)*1000</f>
        <v>98687.000000000029</v>
      </c>
      <c r="ES12" s="48">
        <f>G12-ER12</f>
        <v>-2.91038304567337e-11</v>
      </c>
    </row>
    <row r="13" s="25" customFormat="1" ht="15" customHeight="1">
      <c r="A13" t="s" s="13">
        <v>193</v>
      </c>
      <c r="B13" s="31">
        <v>6104</v>
      </c>
      <c r="C13" t="s" s="13">
        <v>171</v>
      </c>
      <c r="D13" t="s" s="13">
        <v>153</v>
      </c>
      <c r="E13" t="s" s="13">
        <v>176</v>
      </c>
      <c r="F13" t="s" s="13">
        <v>155</v>
      </c>
      <c r="G13" s="32">
        <v>187305</v>
      </c>
      <c r="H13" s="31">
        <v>11</v>
      </c>
      <c r="I13" s="33">
        <f>G13/1000/H13</f>
        <v>17.02772727272727</v>
      </c>
      <c r="J13" s="31">
        <v>16</v>
      </c>
      <c r="K13" s="34">
        <f>IF(G13&gt;0,G13/1000/J13,"")</f>
        <v>11.7065625</v>
      </c>
      <c r="L13" s="35">
        <v>43558</v>
      </c>
      <c r="M13" s="35">
        <v>43672</v>
      </c>
      <c r="P13" s="37">
        <v>4</v>
      </c>
      <c r="Q13" s="35">
        <v>43733</v>
      </c>
      <c r="R13" s="38">
        <f>J13*7</f>
        <v>112</v>
      </c>
      <c r="U13" s="35">
        <f>Q13+R13</f>
        <v>43845</v>
      </c>
      <c r="V13" s="39">
        <f>IF(U13&gt;0,U13-Q13)</f>
      </c>
      <c r="X13" s="38">
        <f>IF(W13&gt;0,W13-U13)</f>
        <v>0</v>
      </c>
      <c r="Z13" s="38">
        <f>IF(Y13&gt;0,Y13-W13)</f>
        <v>0</v>
      </c>
      <c r="AB13" s="38">
        <f>T13*(3/5)</f>
        <v>0</v>
      </c>
      <c r="AD13" s="38">
        <f>T13*2</f>
        <v>0</v>
      </c>
      <c r="AF13" s="38">
        <f>R13+S13</f>
        <v>112</v>
      </c>
      <c r="AG13" s="38">
        <f>T13</f>
        <v>0</v>
      </c>
      <c r="AH13" s="40">
        <f>IF(T13&gt;0,((AC13/AB13)+(AE13/AD13)+(AF13/AG13))/3)</f>
        <v>0</v>
      </c>
      <c r="DB13" t="s" s="41">
        <v>174</v>
      </c>
      <c r="DC13" t="s" s="41">
        <v>174</v>
      </c>
      <c r="DD13" t="s" s="41">
        <v>174</v>
      </c>
      <c r="DE13" t="s" s="41">
        <v>174</v>
      </c>
      <c r="DF13" t="s" s="41">
        <v>174</v>
      </c>
      <c r="DG13" t="s" s="41">
        <v>174</v>
      </c>
      <c r="DH13" t="s" s="41">
        <v>174</v>
      </c>
      <c r="DI13" t="s" s="41">
        <v>174</v>
      </c>
      <c r="DJ13" t="s" s="41">
        <v>174</v>
      </c>
      <c r="DK13" t="s" s="41">
        <v>174</v>
      </c>
      <c r="DL13" t="s" s="41">
        <v>174</v>
      </c>
      <c r="DM13" t="s" s="13">
        <v>159</v>
      </c>
      <c r="DN13" t="s" s="13">
        <v>160</v>
      </c>
      <c r="DO13" t="s" s="13">
        <v>155</v>
      </c>
      <c r="DP13" t="s" s="13">
        <v>157</v>
      </c>
      <c r="DQ13" t="s" s="13">
        <v>158</v>
      </c>
      <c r="DR13" t="s" s="13">
        <v>159</v>
      </c>
      <c r="DS13" t="s" s="13">
        <v>160</v>
      </c>
      <c r="DT13" t="s" s="13">
        <v>161</v>
      </c>
      <c r="DU13" t="s" s="13">
        <v>162</v>
      </c>
      <c r="DV13" t="s" s="13">
        <v>163</v>
      </c>
      <c r="DW13" t="s" s="13">
        <v>164</v>
      </c>
      <c r="DX13" t="s" s="63">
        <v>165</v>
      </c>
      <c r="DY13" s="55">
        <f t="shared" si="296" ref="DY13:EN13">$K$13</f>
        <v>11.7065625</v>
      </c>
      <c r="DZ13" s="56">
        <f t="shared" si="296"/>
        <v>11.7065625</v>
      </c>
      <c r="EA13" s="53">
        <f t="shared" si="296"/>
        <v>11.7065625</v>
      </c>
      <c r="EB13" s="53">
        <f t="shared" si="296"/>
        <v>11.7065625</v>
      </c>
      <c r="EC13" s="53">
        <f t="shared" si="296"/>
        <v>11.7065625</v>
      </c>
      <c r="ED13" s="53">
        <f t="shared" si="296"/>
        <v>11.7065625</v>
      </c>
      <c r="EE13" s="53">
        <f t="shared" si="296"/>
        <v>11.7065625</v>
      </c>
      <c r="EF13" s="53">
        <f t="shared" si="296"/>
        <v>11.7065625</v>
      </c>
      <c r="EG13" s="53">
        <f t="shared" si="296"/>
        <v>11.7065625</v>
      </c>
      <c r="EH13" s="53">
        <f t="shared" si="296"/>
        <v>11.7065625</v>
      </c>
      <c r="EI13" s="53">
        <f t="shared" si="296"/>
        <v>11.7065625</v>
      </c>
      <c r="EJ13" s="53">
        <f t="shared" si="296"/>
        <v>11.7065625</v>
      </c>
      <c r="EK13" s="53">
        <f t="shared" si="296"/>
        <v>11.7065625</v>
      </c>
      <c r="EL13" s="53">
        <f t="shared" si="296"/>
        <v>11.7065625</v>
      </c>
      <c r="EM13" s="53">
        <f t="shared" si="296"/>
        <v>11.7065625</v>
      </c>
      <c r="EN13" s="53">
        <f t="shared" si="296"/>
        <v>11.7065625</v>
      </c>
      <c r="ER13" s="47">
        <f>SUM(CI13:EQ13)*1000</f>
        <v>187305</v>
      </c>
      <c r="ES13" s="48">
        <f>G13-ER13</f>
        <v>2.91038304567337e-11</v>
      </c>
    </row>
    <row r="14" s="25" customFormat="1" ht="15" customHeight="1">
      <c r="A14" t="s" s="13">
        <v>194</v>
      </c>
      <c r="B14" s="31">
        <v>5197</v>
      </c>
      <c r="C14" t="s" s="13">
        <v>152</v>
      </c>
      <c r="D14" t="s" s="13">
        <v>183</v>
      </c>
      <c r="E14" t="s" s="13">
        <v>173</v>
      </c>
      <c r="F14" t="s" s="13">
        <v>155</v>
      </c>
      <c r="G14" s="32">
        <v>78245</v>
      </c>
      <c r="H14" s="31">
        <v>6</v>
      </c>
      <c r="I14" s="66">
        <f>G14/1000/H14</f>
        <v>13.04083333333333</v>
      </c>
      <c r="J14" s="31">
        <v>8</v>
      </c>
      <c r="K14" s="34">
        <f>IF(G14&gt;0,G14/1000/J14,"")</f>
        <v>9.780625000000001</v>
      </c>
      <c r="L14" s="35">
        <v>43654</v>
      </c>
      <c r="M14" s="35">
        <v>43706</v>
      </c>
      <c r="P14" s="37">
        <v>2</v>
      </c>
      <c r="Q14" s="35">
        <v>43733</v>
      </c>
      <c r="R14" s="38">
        <f>J14*7</f>
        <v>56</v>
      </c>
      <c r="U14" s="35">
        <f>Q14+R14</f>
        <v>43789</v>
      </c>
      <c r="V14" s="39">
        <f>IF(U14&gt;0,U14-Q14)</f>
      </c>
      <c r="X14" s="38">
        <f>IF(W14&gt;0,W14-U14)</f>
        <v>0</v>
      </c>
      <c r="Z14" s="38">
        <f>IF(Y14&gt;0,Y14-W14)</f>
        <v>0</v>
      </c>
      <c r="AB14" s="38">
        <f>T14*(3/5)</f>
        <v>0</v>
      </c>
      <c r="AD14" s="38">
        <f>T14*2</f>
        <v>0</v>
      </c>
      <c r="AF14" s="38">
        <f>R14+S14</f>
        <v>56</v>
      </c>
      <c r="AG14" s="38">
        <f>T14</f>
        <v>0</v>
      </c>
      <c r="AH14" s="67">
        <f>IF(T14&gt;0,((AC14/AB14)+(AE14/AD14)+(AF14/AG14))/3)</f>
        <v>0</v>
      </c>
      <c r="DM14" t="s" s="41">
        <v>174</v>
      </c>
      <c r="DN14" t="s" s="41">
        <v>174</v>
      </c>
      <c r="DO14" t="s" s="41">
        <v>174</v>
      </c>
      <c r="DP14" t="s" s="41">
        <v>174</v>
      </c>
      <c r="DQ14" t="s" s="41">
        <v>174</v>
      </c>
      <c r="DR14" t="s" s="41">
        <v>174</v>
      </c>
      <c r="DS14" t="s" s="13">
        <v>155</v>
      </c>
      <c r="DT14" t="s" s="13">
        <v>157</v>
      </c>
      <c r="DU14" t="s" s="13">
        <v>158</v>
      </c>
      <c r="DV14" t="s" s="13">
        <v>159</v>
      </c>
      <c r="DW14" t="s" s="13">
        <v>160</v>
      </c>
      <c r="DX14" t="s" s="63">
        <v>161</v>
      </c>
      <c r="DY14" t="s" s="64">
        <v>162</v>
      </c>
      <c r="DZ14" s="52">
        <f t="shared" si="326" ref="DZ14:EG14">$K$14</f>
        <v>9.780625000000001</v>
      </c>
      <c r="EA14" s="49">
        <f t="shared" si="326"/>
        <v>9.780625000000001</v>
      </c>
      <c r="EB14" s="49">
        <f t="shared" si="326"/>
        <v>9.780625000000001</v>
      </c>
      <c r="EC14" s="49">
        <f t="shared" si="326"/>
        <v>9.780625000000001</v>
      </c>
      <c r="ED14" s="49">
        <f t="shared" si="326"/>
        <v>9.780625000000001</v>
      </c>
      <c r="EE14" s="49">
        <f t="shared" si="326"/>
        <v>9.780625000000001</v>
      </c>
      <c r="EF14" s="49">
        <f t="shared" si="326"/>
        <v>9.780625000000001</v>
      </c>
      <c r="EG14" s="49">
        <f t="shared" si="326"/>
        <v>9.780625000000001</v>
      </c>
      <c r="ER14" s="47">
        <f>SUM(CI14:EQ14)*1000</f>
        <v>78245</v>
      </c>
      <c r="ES14" s="48">
        <f>G14-ER14</f>
        <v>0</v>
      </c>
    </row>
    <row r="15" s="25" customFormat="1" ht="15" customHeight="1">
      <c r="A15" t="s" s="13">
        <v>195</v>
      </c>
      <c r="B15" s="31">
        <v>5214</v>
      </c>
      <c r="C15" t="s" s="13">
        <v>152</v>
      </c>
      <c r="D15" t="s" s="13">
        <v>183</v>
      </c>
      <c r="E15" t="s" s="13">
        <v>188</v>
      </c>
      <c r="F15" t="s" s="13">
        <v>155</v>
      </c>
      <c r="G15" s="68">
        <v>55000</v>
      </c>
      <c r="H15" s="31">
        <v>10</v>
      </c>
      <c r="I15" s="34">
        <f>G15/1000/H15</f>
        <v>5.5</v>
      </c>
      <c r="J15" s="31">
        <v>6</v>
      </c>
      <c r="K15" s="34">
        <f>IF(G15&gt;0,G15/1000/J15,"")</f>
        <v>9.166666666666666</v>
      </c>
      <c r="L15" t="s" s="69">
        <v>196</v>
      </c>
      <c r="M15" s="70"/>
      <c r="N15" s="71"/>
      <c r="O15" s="71"/>
      <c r="P15" s="72"/>
      <c r="Q15" s="70"/>
      <c r="R15" s="38">
        <f>J15*7</f>
        <v>42</v>
      </c>
      <c r="S15" s="73"/>
      <c r="T15" s="72"/>
      <c r="U15" s="70"/>
      <c r="V15" s="38">
        <f>IF(U15&gt;0,U15-Q15)</f>
        <v>0</v>
      </c>
      <c r="X15" s="38">
        <f>IF(W15&gt;0,W15-U15)</f>
        <v>0</v>
      </c>
      <c r="Z15" s="38">
        <f>IF(Y15&gt;0,Y15-W15)</f>
        <v>0</v>
      </c>
      <c r="AB15" s="37">
        <f>T15*(3/5)</f>
        <v>0</v>
      </c>
      <c r="AD15" s="37">
        <f>T15*2</f>
        <v>0</v>
      </c>
      <c r="AF15" s="38">
        <f>R15+S15</f>
        <v>42</v>
      </c>
      <c r="AG15" s="37">
        <f>T15</f>
        <v>0</v>
      </c>
      <c r="AH15" s="67">
        <f>IF(T15&gt;0,((AC15/AB15)+(AE15/AD15)+(AF15/AG15))/3)</f>
        <v>0</v>
      </c>
      <c r="DV15" t="s" s="13">
        <v>155</v>
      </c>
      <c r="DW15" t="s" s="13">
        <v>157</v>
      </c>
      <c r="DX15" t="s" s="63">
        <v>158</v>
      </c>
      <c r="DY15" t="s" s="74">
        <v>159</v>
      </c>
      <c r="DZ15" t="s" s="65">
        <v>160</v>
      </c>
      <c r="EA15" t="s" s="13">
        <v>161</v>
      </c>
      <c r="EB15" s="59">
        <f t="shared" si="347" ref="EB15:EG15">$K$15</f>
        <v>9.166666666666666</v>
      </c>
      <c r="EC15" s="59">
        <f t="shared" si="347"/>
        <v>9.166666666666666</v>
      </c>
      <c r="ED15" s="59">
        <f t="shared" si="347"/>
        <v>9.166666666666666</v>
      </c>
      <c r="EE15" s="59">
        <f t="shared" si="347"/>
        <v>9.166666666666666</v>
      </c>
      <c r="EF15" s="59">
        <f t="shared" si="347"/>
        <v>9.166666666666666</v>
      </c>
      <c r="EG15" s="59">
        <f t="shared" si="347"/>
        <v>9.166666666666666</v>
      </c>
      <c r="ER15" s="47">
        <f>SUM(CI15:EQ15)*1000</f>
        <v>54999.999999999993</v>
      </c>
      <c r="ES15" s="48">
        <f>G15-ER15</f>
        <v>7.275957614183426e-12</v>
      </c>
    </row>
    <row r="16" s="25" customFormat="1" ht="15" customHeight="1">
      <c r="A16" t="s" s="13">
        <v>197</v>
      </c>
      <c r="B16" s="31">
        <v>4292</v>
      </c>
      <c r="C16" t="s" s="13">
        <v>182</v>
      </c>
      <c r="E16" t="s" s="13">
        <v>173</v>
      </c>
      <c r="F16" t="s" s="13">
        <v>155</v>
      </c>
      <c r="G16" s="68">
        <v>55000</v>
      </c>
      <c r="H16" s="31">
        <v>10</v>
      </c>
      <c r="I16" s="34">
        <f>G16/1000/H16</f>
        <v>5.5</v>
      </c>
      <c r="J16" s="75">
        <v>4</v>
      </c>
      <c r="K16" s="34">
        <f>IF(G16&gt;0,G16/1000/J16,"")</f>
        <v>13.75</v>
      </c>
      <c r="M16" s="70"/>
      <c r="N16" s="71"/>
      <c r="O16" s="71"/>
      <c r="P16" s="72"/>
      <c r="Q16" s="70"/>
      <c r="R16" s="38">
        <f>J16*7</f>
        <v>28</v>
      </c>
      <c r="S16" s="73"/>
      <c r="T16" s="72"/>
      <c r="U16" s="70"/>
      <c r="V16" s="38">
        <f>IF(U16&gt;0,U16-Q16)</f>
        <v>0</v>
      </c>
      <c r="X16" s="38">
        <f>IF(W16&gt;0,W16-U16)</f>
        <v>0</v>
      </c>
      <c r="Z16" s="38">
        <f>IF(Y16&gt;0,Y16-W16)</f>
        <v>0</v>
      </c>
      <c r="AB16" s="37">
        <f>T16*(3/5)</f>
        <v>0</v>
      </c>
      <c r="AD16" s="37">
        <f>T16*2</f>
        <v>0</v>
      </c>
      <c r="AF16" s="38">
        <f>R16+S16</f>
        <v>28</v>
      </c>
      <c r="AG16" s="37">
        <f>T16</f>
        <v>0</v>
      </c>
      <c r="AH16" s="67">
        <f>IF(T16&gt;0,((AC16/AB16)+(AE16/AD16)+(AF16/AG16))/3)</f>
        <v>0</v>
      </c>
      <c r="DV16" t="s" s="13">
        <v>155</v>
      </c>
      <c r="DW16" t="s" s="13">
        <v>157</v>
      </c>
      <c r="DX16" s="49">
        <f t="shared" si="366" ref="DX16:EA16">$K$16</f>
        <v>13.75</v>
      </c>
      <c r="DY16" s="76">
        <f t="shared" si="366"/>
        <v>13.75</v>
      </c>
      <c r="DZ16" s="49">
        <f t="shared" si="366"/>
        <v>13.75</v>
      </c>
      <c r="EA16" s="49">
        <f t="shared" si="366"/>
        <v>13.75</v>
      </c>
      <c r="ER16" s="47">
        <f>SUM(CI16:EQ16)*1000</f>
        <v>55000</v>
      </c>
      <c r="ES16" s="48">
        <f>G16-ER16</f>
        <v>0</v>
      </c>
    </row>
    <row r="17" s="25" customFormat="1" ht="15" customHeight="1">
      <c r="A17" t="s" s="13">
        <v>198</v>
      </c>
      <c r="B17" s="31">
        <v>6115</v>
      </c>
      <c r="C17" t="s" s="13">
        <v>171</v>
      </c>
      <c r="D17" t="s" s="13">
        <v>172</v>
      </c>
      <c r="E17" t="s" s="13">
        <v>154</v>
      </c>
      <c r="F17" t="s" s="13">
        <v>155</v>
      </c>
      <c r="G17" s="68">
        <v>42500</v>
      </c>
      <c r="H17" s="31">
        <v>10</v>
      </c>
      <c r="I17" s="33">
        <f>G17/1000/H17</f>
        <v>4.25</v>
      </c>
      <c r="J17" s="75">
        <v>5</v>
      </c>
      <c r="K17" s="34">
        <f>IF(G17&gt;0,G17/1000/J17,"")</f>
        <v>8.5</v>
      </c>
      <c r="L17" s="35">
        <v>43581</v>
      </c>
      <c r="M17" s="70"/>
      <c r="N17" s="71"/>
      <c r="O17" s="71"/>
      <c r="P17" s="72"/>
      <c r="Q17" s="70"/>
      <c r="R17" s="38">
        <f>J17*7</f>
        <v>35</v>
      </c>
      <c r="V17" s="38">
        <f>IF(U17&gt;0,U17-Q17)</f>
        <v>0</v>
      </c>
      <c r="X17" s="38">
        <f>IF(W17&gt;0,W17-U17)</f>
        <v>0</v>
      </c>
      <c r="Z17" s="38">
        <f>IF(Y17&gt;0,Y17-W17)</f>
        <v>0</v>
      </c>
      <c r="AB17" s="38">
        <f>T17*(3/5)</f>
        <v>0</v>
      </c>
      <c r="AD17" s="38">
        <f>T17*2</f>
        <v>0</v>
      </c>
      <c r="AF17" s="38">
        <f>R17+S17</f>
        <v>35</v>
      </c>
      <c r="AG17" s="38">
        <f>T17</f>
        <v>0</v>
      </c>
      <c r="AH17" s="67">
        <f>IF(T17&gt;0,((AC17/AB17)+(AE17/AD17)+(AF17/AG17))/3)</f>
        <v>0</v>
      </c>
      <c r="DF17" t="s" s="41">
        <v>174</v>
      </c>
      <c r="DG17" t="s" s="41">
        <v>199</v>
      </c>
      <c r="DH17" t="s" s="41">
        <v>199</v>
      </c>
      <c r="DI17" t="s" s="41">
        <v>199</v>
      </c>
      <c r="DJ17" t="s" s="41">
        <v>199</v>
      </c>
      <c r="DK17" t="s" s="41">
        <v>199</v>
      </c>
      <c r="DL17" t="s" s="41">
        <v>199</v>
      </c>
      <c r="DM17" t="s" s="41">
        <v>199</v>
      </c>
      <c r="DN17" t="s" s="41">
        <v>199</v>
      </c>
      <c r="DO17" t="s" s="41">
        <v>174</v>
      </c>
      <c r="DP17" t="s" s="41">
        <v>174</v>
      </c>
      <c r="DQ17" t="s" s="41">
        <v>174</v>
      </c>
      <c r="DR17" t="s" s="13">
        <v>155</v>
      </c>
      <c r="DS17" t="s" s="13">
        <v>157</v>
      </c>
      <c r="DT17" t="s" s="13">
        <v>155</v>
      </c>
      <c r="DU17" t="s" s="13">
        <v>155</v>
      </c>
      <c r="DV17" t="s" s="13">
        <v>157</v>
      </c>
      <c r="DW17" t="s" s="13">
        <v>158</v>
      </c>
      <c r="DX17" t="s" s="63">
        <v>159</v>
      </c>
      <c r="DY17" t="s" s="64">
        <v>160</v>
      </c>
      <c r="DZ17" t="s" s="65">
        <v>161</v>
      </c>
      <c r="EA17" t="s" s="13">
        <v>162</v>
      </c>
      <c r="EB17" s="42">
        <f t="shared" si="383" ref="EB17:EF17">$K$17</f>
        <v>8.5</v>
      </c>
      <c r="EC17" s="42">
        <f t="shared" si="383"/>
        <v>8.5</v>
      </c>
      <c r="ED17" s="42">
        <f t="shared" si="383"/>
        <v>8.5</v>
      </c>
      <c r="EE17" s="42">
        <f t="shared" si="383"/>
        <v>8.5</v>
      </c>
      <c r="EF17" s="42">
        <f t="shared" si="383"/>
        <v>8.5</v>
      </c>
      <c r="ER17" s="47">
        <f>SUM(CI17:EQ17)*1000</f>
        <v>42500</v>
      </c>
      <c r="ES17" s="48">
        <f>G17-ER17</f>
        <v>0</v>
      </c>
    </row>
    <row r="18" s="25" customFormat="1" ht="15" customHeight="1">
      <c r="A18" t="s" s="13">
        <v>200</v>
      </c>
      <c r="B18" s="31">
        <v>4247</v>
      </c>
      <c r="C18" t="s" s="13">
        <v>182</v>
      </c>
      <c r="D18" t="s" s="13">
        <v>153</v>
      </c>
      <c r="E18" t="s" s="13">
        <v>188</v>
      </c>
      <c r="F18" t="s" s="13">
        <v>155</v>
      </c>
      <c r="G18" s="32">
        <v>190282</v>
      </c>
      <c r="H18" s="31">
        <v>10</v>
      </c>
      <c r="I18" s="33">
        <f>G18/1000/H18</f>
        <v>19.0282</v>
      </c>
      <c r="J18" s="31">
        <v>15</v>
      </c>
      <c r="K18" s="34">
        <f>IF(G18&gt;0,G18/1000/J18,"")</f>
        <v>12.68546666666667</v>
      </c>
      <c r="L18" s="35">
        <v>43606</v>
      </c>
      <c r="M18" s="35">
        <v>43707</v>
      </c>
      <c r="P18" s="37">
        <v>5</v>
      </c>
      <c r="Q18" s="35">
        <v>43768</v>
      </c>
      <c r="R18" s="38">
        <f>J18*7</f>
        <v>105</v>
      </c>
      <c r="U18" s="35">
        <f>Q18+R18</f>
        <v>43873</v>
      </c>
      <c r="V18" s="39">
        <f>IF(U18&gt;0,U18-Q18)</f>
      </c>
      <c r="X18" s="38">
        <f>IF(W18&gt;0,W18-U18)</f>
        <v>0</v>
      </c>
      <c r="Z18" s="38">
        <f>IF(Y18&gt;0,Y18-W18)</f>
        <v>0</v>
      </c>
      <c r="AB18" s="38">
        <f>T18*(3/5)</f>
        <v>0</v>
      </c>
      <c r="AD18" s="38">
        <f>T18*2</f>
        <v>0</v>
      </c>
      <c r="AF18" s="38">
        <f>R18+S18</f>
        <v>105</v>
      </c>
      <c r="AG18" s="38">
        <f>T18</f>
        <v>0</v>
      </c>
      <c r="AH18" s="67">
        <f>IF(T18&gt;0,((AC18/AB18)+(AE18/AD18)+(AF18/AG18))/3)</f>
        <v>0</v>
      </c>
      <c r="DF18" t="s" s="41">
        <v>174</v>
      </c>
      <c r="DG18" t="s" s="41">
        <v>174</v>
      </c>
      <c r="DH18" t="s" s="41">
        <v>174</v>
      </c>
      <c r="DI18" t="s" s="41">
        <v>174</v>
      </c>
      <c r="DJ18" t="s" s="41">
        <v>174</v>
      </c>
      <c r="DK18" t="s" s="41">
        <v>174</v>
      </c>
      <c r="DL18" t="s" s="41">
        <v>174</v>
      </c>
      <c r="DM18" t="s" s="41">
        <v>174</v>
      </c>
      <c r="DN18" t="s" s="41">
        <v>174</v>
      </c>
      <c r="DO18" t="s" s="41">
        <v>174</v>
      </c>
      <c r="DP18" t="s" s="41">
        <v>174</v>
      </c>
      <c r="DQ18" t="s" s="13">
        <v>155</v>
      </c>
      <c r="DR18" t="s" s="13">
        <v>155</v>
      </c>
      <c r="DS18" t="s" s="13">
        <v>157</v>
      </c>
      <c r="DT18" t="s" s="13">
        <v>158</v>
      </c>
      <c r="DU18" t="s" s="13">
        <v>159</v>
      </c>
      <c r="DV18" t="s" s="13">
        <v>160</v>
      </c>
      <c r="DW18" t="s" s="13">
        <v>161</v>
      </c>
      <c r="DX18" t="s" s="63">
        <v>162</v>
      </c>
      <c r="DY18" t="s" s="64">
        <v>163</v>
      </c>
      <c r="DZ18" t="s" s="65">
        <v>164</v>
      </c>
      <c r="EA18" t="s" s="13">
        <v>165</v>
      </c>
      <c r="EB18" t="s" s="13">
        <v>166</v>
      </c>
      <c r="EC18" s="59">
        <f t="shared" si="402" ref="EC18:EQ18">$K$18</f>
        <v>12.68546666666667</v>
      </c>
      <c r="ED18" s="59">
        <f t="shared" si="402"/>
        <v>12.68546666666667</v>
      </c>
      <c r="EE18" s="59">
        <f t="shared" si="402"/>
        <v>12.68546666666667</v>
      </c>
      <c r="EF18" s="59">
        <f t="shared" si="402"/>
        <v>12.68546666666667</v>
      </c>
      <c r="EG18" s="59">
        <f t="shared" si="402"/>
        <v>12.68546666666667</v>
      </c>
      <c r="EH18" s="59">
        <f t="shared" si="402"/>
        <v>12.68546666666667</v>
      </c>
      <c r="EI18" s="59">
        <f t="shared" si="402"/>
        <v>12.68546666666667</v>
      </c>
      <c r="EJ18" s="59">
        <f t="shared" si="402"/>
        <v>12.68546666666667</v>
      </c>
      <c r="EK18" s="59">
        <f t="shared" si="402"/>
        <v>12.68546666666667</v>
      </c>
      <c r="EL18" s="59">
        <f t="shared" si="402"/>
        <v>12.68546666666667</v>
      </c>
      <c r="EM18" s="59">
        <f t="shared" si="402"/>
        <v>12.68546666666667</v>
      </c>
      <c r="EN18" s="59">
        <f t="shared" si="402"/>
        <v>12.68546666666667</v>
      </c>
      <c r="EO18" s="59">
        <f t="shared" si="402"/>
        <v>12.68546666666667</v>
      </c>
      <c r="EP18" s="59">
        <f t="shared" si="402"/>
        <v>12.68546666666667</v>
      </c>
      <c r="EQ18" s="59">
        <f t="shared" si="402"/>
        <v>12.68546666666667</v>
      </c>
      <c r="ER18" s="47">
        <f>SUM(CI18:EQ18)*1000</f>
        <v>190282</v>
      </c>
      <c r="ES18" s="48">
        <f>G18-ER18</f>
        <v>2.91038304567337e-11</v>
      </c>
    </row>
    <row r="19" s="25" customFormat="1" ht="15" customHeight="1">
      <c r="A19" t="s" s="13">
        <v>201</v>
      </c>
      <c r="B19" s="31">
        <v>5165</v>
      </c>
      <c r="C19" t="s" s="13">
        <v>152</v>
      </c>
      <c r="D19" t="s" s="13">
        <v>153</v>
      </c>
      <c r="E19" t="s" s="13">
        <v>154</v>
      </c>
      <c r="F19" t="s" s="13">
        <v>202</v>
      </c>
      <c r="G19" s="77">
        <v>100000</v>
      </c>
      <c r="H19" s="31">
        <v>11</v>
      </c>
      <c r="I19" s="33">
        <f>G19/1000/H19</f>
        <v>9.090909090909092</v>
      </c>
      <c r="J19" s="31">
        <v>10</v>
      </c>
      <c r="K19" s="34">
        <f>IF(G19&gt;0,G19/1000/J19,"")</f>
        <v>10</v>
      </c>
      <c r="R19" s="38">
        <v>0</v>
      </c>
      <c r="U19" s="38">
        <f>Q19+R19</f>
        <v>0</v>
      </c>
      <c r="V19" s="38">
        <f>IF(U19&gt;0,U19-Q19)</f>
        <v>0</v>
      </c>
      <c r="X19" s="38">
        <f>IF(W19&gt;0,W19-U19)</f>
        <v>0</v>
      </c>
      <c r="Z19" s="38">
        <f>IF(Y19&gt;0,Y19-W19)</f>
        <v>0</v>
      </c>
      <c r="AB19" s="38">
        <f>T19*(3/5)</f>
        <v>0</v>
      </c>
      <c r="AD19" s="38">
        <f>T19*2</f>
        <v>0</v>
      </c>
      <c r="AF19" s="38">
        <v>0</v>
      </c>
      <c r="AG19" s="38">
        <f>T19</f>
        <v>0</v>
      </c>
      <c r="AH19" s="67">
        <f>IF(T19&gt;0,((AC19/AB19)+(AE19/AD19)+(AF19/AG19))/3)</f>
        <v>0</v>
      </c>
      <c r="DE19" t="s" s="41">
        <v>174</v>
      </c>
      <c r="DF19" t="s" s="41">
        <v>174</v>
      </c>
      <c r="DG19" t="s" s="41">
        <v>174</v>
      </c>
      <c r="DH19" t="s" s="41">
        <v>174</v>
      </c>
      <c r="DI19" t="s" s="41">
        <v>174</v>
      </c>
      <c r="DJ19" t="s" s="41">
        <v>174</v>
      </c>
      <c r="DK19" t="s" s="41">
        <v>174</v>
      </c>
      <c r="DL19" t="s" s="41">
        <v>174</v>
      </c>
      <c r="DM19" t="s" s="41">
        <v>174</v>
      </c>
      <c r="DN19" t="s" s="41">
        <v>174</v>
      </c>
      <c r="DO19" t="s" s="13">
        <v>155</v>
      </c>
      <c r="DP19" t="s" s="13">
        <v>157</v>
      </c>
      <c r="DQ19" t="s" s="13">
        <v>158</v>
      </c>
      <c r="DR19" t="s" s="13">
        <v>159</v>
      </c>
      <c r="DS19" t="s" s="13">
        <v>160</v>
      </c>
      <c r="DT19" t="s" s="13">
        <v>155</v>
      </c>
      <c r="DU19" t="s" s="13">
        <v>157</v>
      </c>
      <c r="DV19" t="s" s="13">
        <v>155</v>
      </c>
      <c r="DW19" t="s" s="13">
        <v>155</v>
      </c>
      <c r="DX19" t="s" s="63">
        <v>157</v>
      </c>
      <c r="DY19" t="s" s="64">
        <v>158</v>
      </c>
      <c r="DZ19" t="s" s="65">
        <v>159</v>
      </c>
      <c r="EA19" t="s" s="13">
        <v>160</v>
      </c>
      <c r="EB19" t="s" s="13">
        <v>161</v>
      </c>
      <c r="EC19" s="42">
        <f t="shared" si="429" ref="EC19:EL19">$K$19</f>
        <v>10</v>
      </c>
      <c r="ED19" s="42">
        <f t="shared" si="429"/>
        <v>10</v>
      </c>
      <c r="EE19" s="42">
        <f t="shared" si="429"/>
        <v>10</v>
      </c>
      <c r="EF19" s="42">
        <f t="shared" si="429"/>
        <v>10</v>
      </c>
      <c r="EG19" s="42">
        <f t="shared" si="429"/>
        <v>10</v>
      </c>
      <c r="EH19" s="42">
        <f t="shared" si="429"/>
        <v>10</v>
      </c>
      <c r="EI19" s="42">
        <f t="shared" si="429"/>
        <v>10</v>
      </c>
      <c r="EJ19" s="42">
        <f t="shared" si="429"/>
        <v>10</v>
      </c>
      <c r="EK19" s="42">
        <f t="shared" si="429"/>
        <v>10</v>
      </c>
      <c r="EL19" s="42">
        <f t="shared" si="429"/>
        <v>10</v>
      </c>
      <c r="ER19" s="47">
        <f>SUM(CI19:EQ19)*1000</f>
        <v>100000</v>
      </c>
      <c r="ES19" s="48">
        <f>G19-ER19</f>
        <v>0</v>
      </c>
    </row>
    <row r="20" s="25" customFormat="1" ht="15" customHeight="1">
      <c r="A20" t="s" s="13">
        <v>203</v>
      </c>
      <c r="B20" s="31">
        <v>4293</v>
      </c>
      <c r="C20" t="s" s="13">
        <v>182</v>
      </c>
      <c r="D20" t="s" s="13">
        <v>183</v>
      </c>
      <c r="E20" t="s" s="13">
        <v>179</v>
      </c>
      <c r="F20" t="s" s="13">
        <v>202</v>
      </c>
      <c r="G20" s="77">
        <v>16000</v>
      </c>
      <c r="H20" s="31">
        <v>4</v>
      </c>
      <c r="I20" s="33">
        <f>G20/1000/H20</f>
        <v>4</v>
      </c>
      <c r="J20" s="31">
        <v>4</v>
      </c>
      <c r="K20" s="34">
        <f>IF(G20&gt;0,G20/1000/J20,"")</f>
        <v>4</v>
      </c>
      <c r="V20" s="38">
        <f>IF(U20&gt;0,U20-Q20)</f>
        <v>0</v>
      </c>
      <c r="W20" s="35"/>
      <c r="X20" s="38">
        <f>IF(W20&gt;0,W20-U20)</f>
        <v>0</v>
      </c>
      <c r="Y20" s="35"/>
      <c r="Z20" s="38">
        <f>IF(Y20&gt;0,Y20-W20)</f>
        <v>0</v>
      </c>
      <c r="AB20" s="38">
        <f>T20*(3/5)</f>
        <v>0</v>
      </c>
      <c r="AD20" s="38">
        <f>T20*2</f>
        <v>0</v>
      </c>
      <c r="AF20" s="38">
        <f>R20+S20</f>
        <v>0</v>
      </c>
      <c r="AG20" s="38">
        <f>T20</f>
        <v>0</v>
      </c>
      <c r="AH20" s="67">
        <f>IF(T20&gt;0,((AC20/AB20)+(AE20/AD20)+(AF20/AG20))/3)</f>
        <v>0</v>
      </c>
      <c r="CH20" s="57"/>
      <c r="DE20" s="33"/>
      <c r="DF20" s="33"/>
      <c r="DG20" s="33"/>
      <c r="DM20" t="s" s="41">
        <v>174</v>
      </c>
      <c r="DN20" t="s" s="41">
        <v>174</v>
      </c>
      <c r="DO20" t="s" s="41">
        <v>174</v>
      </c>
      <c r="DP20" t="s" s="41">
        <v>174</v>
      </c>
      <c r="DQ20" t="s" s="41">
        <v>174</v>
      </c>
      <c r="DR20" t="s" s="41">
        <v>174</v>
      </c>
      <c r="DS20" t="s" s="41">
        <v>174</v>
      </c>
      <c r="DT20" t="s" s="41">
        <v>174</v>
      </c>
      <c r="DU20" t="s" s="41">
        <v>174</v>
      </c>
      <c r="DV20" t="s" s="13">
        <v>155</v>
      </c>
      <c r="DW20" t="s" s="13">
        <v>155</v>
      </c>
      <c r="DX20" t="s" s="63">
        <v>157</v>
      </c>
      <c r="DY20" t="s" s="64">
        <v>158</v>
      </c>
      <c r="DZ20" t="s" s="65">
        <v>159</v>
      </c>
      <c r="EA20" t="s" s="13">
        <v>160</v>
      </c>
      <c r="EB20" t="s" s="13">
        <v>161</v>
      </c>
      <c r="EC20" s="58">
        <f t="shared" si="451" ref="EC20:EF20">$K$20</f>
        <v>4</v>
      </c>
      <c r="ED20" s="58">
        <f t="shared" si="451"/>
        <v>4</v>
      </c>
      <c r="EE20" s="58">
        <f t="shared" si="451"/>
        <v>4</v>
      </c>
      <c r="EF20" s="58">
        <f t="shared" si="451"/>
        <v>4</v>
      </c>
    </row>
    <row r="21" s="78" customFormat="1" ht="15" customHeight="1">
      <c r="B21" s="79"/>
      <c r="C21" s="79"/>
      <c r="D21" s="79"/>
      <c r="E21" s="79"/>
      <c r="F21" s="79"/>
      <c r="G21" s="80"/>
      <c r="H21" s="81"/>
      <c r="I21" s="81"/>
      <c r="J21" s="79"/>
      <c r="K21" s="79"/>
      <c r="L21" s="82"/>
      <c r="M21" s="82"/>
      <c r="N21" s="83"/>
      <c r="O21" s="83"/>
      <c r="P21" s="84"/>
      <c r="Q21" s="82"/>
      <c r="R21" s="85"/>
      <c r="S21" s="81"/>
      <c r="T21" s="84"/>
      <c r="U21" s="82"/>
      <c r="V21" s="85"/>
      <c r="W21" s="82"/>
      <c r="X21" s="85"/>
      <c r="Y21" s="82"/>
      <c r="Z21" s="85"/>
      <c r="AA21" s="85"/>
      <c r="AB21" s="85"/>
      <c r="AC21" s="85"/>
      <c r="AD21" s="85"/>
      <c r="AE21" s="85"/>
      <c r="AF21" s="85"/>
      <c r="AG21" s="85"/>
      <c r="AH21" s="86"/>
      <c r="CH21" s="73"/>
      <c r="DJ21" s="87"/>
    </row>
    <row r="22" s="25" customFormat="1" ht="15" customHeight="1">
      <c r="CY22" t="s" s="13">
        <v>204</v>
      </c>
      <c r="DU22" s="88"/>
    </row>
    <row r="23" s="89" customFormat="1" ht="16.9" customHeight="1">
      <c r="B23" s="79"/>
      <c r="C23" s="79"/>
      <c r="D23" s="79"/>
      <c r="E23" s="79"/>
      <c r="F23" s="79"/>
      <c r="G23" s="80"/>
      <c r="H23" s="81"/>
      <c r="I23" s="81"/>
      <c r="J23" s="79"/>
      <c r="K23" s="90"/>
      <c r="L23" s="91"/>
      <c r="M23" s="91"/>
      <c r="N23" s="83"/>
      <c r="O23" s="83"/>
      <c r="P23" s="92"/>
      <c r="Q23" s="91"/>
      <c r="R23" s="93"/>
      <c r="S23" s="81"/>
      <c r="T23" s="92"/>
      <c r="U23" s="91"/>
      <c r="V23" s="94">
        <f>IF(U23&gt;0,U23-Q23)</f>
        <v>0</v>
      </c>
      <c r="W23" s="91"/>
      <c r="X23" s="94">
        <f>IF(W23&gt;0,W23-U23)</f>
        <v>0</v>
      </c>
      <c r="Y23" s="91"/>
      <c r="Z23" s="94">
        <f>IF(Y23&gt;0,Y23-W23)</f>
        <v>0</v>
      </c>
      <c r="AA23" s="93"/>
      <c r="AB23" s="92">
        <f>T23*(3/5)</f>
        <v>0</v>
      </c>
      <c r="AC23" s="93"/>
      <c r="AD23" s="92">
        <f>T23*2</f>
        <v>0</v>
      </c>
      <c r="AE23" s="93"/>
      <c r="AF23" s="94">
        <f>R23+S23</f>
        <v>0</v>
      </c>
      <c r="AG23" s="92">
        <f>T23</f>
        <v>0</v>
      </c>
      <c r="AH23" s="95">
        <f>IF(T23&gt;0,((AC23/AB23)+(AE23/AD23)+(AF23/AG23))/3)</f>
        <v>0</v>
      </c>
      <c r="AJ23" s="96"/>
      <c r="AK23" s="96"/>
      <c r="AL23" s="96"/>
      <c r="AM23" s="96"/>
      <c r="AN23" s="96"/>
      <c r="AO23" s="96"/>
      <c r="AP23" s="96"/>
      <c r="AQ23" s="96"/>
      <c r="AR23" s="96"/>
      <c r="AS23" s="96"/>
      <c r="AT23" s="96"/>
      <c r="AU23" s="96"/>
      <c r="AV23" s="96"/>
      <c r="AW23" s="96"/>
      <c r="AX23" s="96"/>
      <c r="AY23" s="96"/>
      <c r="AZ23" s="96"/>
      <c r="BA23" s="96"/>
      <c r="BB23" s="96"/>
      <c r="BC23" s="96"/>
      <c r="BD23" s="96"/>
      <c r="BE23" s="96"/>
      <c r="BS23" s="96">
        <f>SUM(BS130:BS130)</f>
        <v>0</v>
      </c>
      <c r="BT23" s="96">
        <f>SUM(BT130:BT130)</f>
        <v>0</v>
      </c>
      <c r="BU23" s="96">
        <f>SUM(BU130:BU130)</f>
        <v>0</v>
      </c>
      <c r="BV23" s="96">
        <f>SUM(BV130:BV130)</f>
        <v>0</v>
      </c>
      <c r="BW23" s="96">
        <f>SUM(BW130:BW130)</f>
        <v>0</v>
      </c>
      <c r="BX23" s="96">
        <f>SUM(BX130:BX130)</f>
        <v>0</v>
      </c>
      <c r="BY23" s="96">
        <f>SUM(BY130:BY130)</f>
        <v>0</v>
      </c>
      <c r="BZ23" s="96">
        <f>SUM(BZ130:BZ130)</f>
        <v>0</v>
      </c>
      <c r="CA23" s="96">
        <f>SUM(CA130:CA130)</f>
        <v>0</v>
      </c>
      <c r="CB23" s="96">
        <f>SUM(CB130:CB130)</f>
        <v>0</v>
      </c>
      <c r="CC23" s="96">
        <f>SUM(CC130:CC130)</f>
        <v>0</v>
      </c>
      <c r="CD23" s="96">
        <f>SUM(CD130:CD130)</f>
        <v>0</v>
      </c>
      <c r="CE23" s="96">
        <f>SUM(CE130:CE130)</f>
        <v>0</v>
      </c>
      <c r="CF23" s="96">
        <f>SUM(CF130:CF130)</f>
        <v>0</v>
      </c>
      <c r="CG23" s="96">
        <f>SUM(CG130:CG130)</f>
        <v>0</v>
      </c>
      <c r="CH23" s="73"/>
      <c r="CI23" s="96">
        <f>SUM(CI130:CI130)</f>
        <v>14.11486956521739</v>
      </c>
      <c r="CJ23" s="96">
        <f>SUM(CJ130:CJ130)</f>
        <v>14.11486956521739</v>
      </c>
      <c r="CK23" s="96">
        <f>SUM(CK130:CK130)</f>
        <v>14.11486956521739</v>
      </c>
      <c r="CL23" s="57">
        <f>SUM(CL3:CL126)</f>
      </c>
      <c r="CM23" s="96">
        <f>SUM(CM3:CM22)</f>
        <v>0</v>
      </c>
      <c r="CN23" s="96">
        <f>SUM(CN3:CN22)</f>
        <v>0</v>
      </c>
      <c r="CO23" s="96">
        <f>SUM(CO3:CO22)</f>
        <v>0</v>
      </c>
      <c r="CP23" s="96">
        <f>SUM(CP3:CP22)</f>
        <v>0</v>
      </c>
      <c r="CQ23" s="96">
        <f>SUM(CQ3:CQ22)</f>
        <v>0</v>
      </c>
      <c r="CR23" s="96">
        <f>SUM(CR3:CR22)</f>
        <v>0</v>
      </c>
      <c r="CS23" s="96">
        <f>SUM(CS3:CS22)</f>
        <v>0</v>
      </c>
      <c r="CT23" s="96">
        <f>SUM(CT3:CT22)</f>
        <v>0</v>
      </c>
      <c r="CU23" s="96">
        <f>SUM(CU3:CU22)</f>
        <v>0</v>
      </c>
      <c r="CV23" s="96">
        <f>SUM(CV3:CV22)</f>
        <v>0</v>
      </c>
      <c r="CW23" s="96">
        <f>SUM(CW3:CW22)</f>
        <v>0</v>
      </c>
      <c r="CX23" s="96">
        <f>SUM(CX3:CX22)</f>
        <v>0</v>
      </c>
      <c r="CY23" s="96">
        <f>SUM(CY3:CY22)</f>
        <v>0</v>
      </c>
      <c r="CZ23" s="96">
        <f>SUM(CZ3:CZ22)</f>
        <v>0</v>
      </c>
      <c r="DA23" s="96">
        <f>SUM(DA3:DA22)</f>
        <v>0</v>
      </c>
      <c r="DB23" s="96">
        <f>SUM(DB3:DB22)</f>
        <v>0</v>
      </c>
      <c r="DC23" s="96">
        <f>SUM(DC3:DC22)</f>
        <v>0</v>
      </c>
      <c r="DD23" s="96">
        <f>SUM(DD3:DD22)</f>
        <v>0</v>
      </c>
      <c r="DE23" s="96">
        <f>SUM(DE3:DE22)</f>
        <v>0</v>
      </c>
      <c r="DF23" s="96">
        <f>SUM(DF3:DF22)</f>
        <v>0</v>
      </c>
      <c r="DG23" s="96">
        <f>SUM(DG3:DG22)</f>
        <v>0</v>
      </c>
      <c r="DH23" s="96">
        <f>SUM(DH3:DH22)</f>
        <v>13.23380952380952</v>
      </c>
      <c r="DI23" s="96">
        <f>SUM(DI3:DI22)</f>
        <v>13.23380952380952</v>
      </c>
      <c r="DJ23" s="87">
        <f>SUM(DJ3:DJ22)</f>
        <v>13.23380952380952</v>
      </c>
      <c r="DK23" s="96">
        <f>SUM(DK3:DK22)</f>
        <v>13.23380952380952</v>
      </c>
      <c r="DL23" s="96">
        <f>SUM(DL3:DL22)</f>
        <v>13.23380952380952</v>
      </c>
      <c r="DM23" s="96">
        <f>SUM(DM3:DM22)</f>
        <v>13.23380952380952</v>
      </c>
      <c r="DN23" s="96">
        <f>SUM(DN3:DN22)</f>
        <v>13.23380952380952</v>
      </c>
      <c r="DO23" s="96">
        <f>SUM(DO3:DO22)</f>
        <v>13.23380952380952</v>
      </c>
      <c r="DP23" s="96">
        <f>SUM(DP3:DP22)</f>
        <v>13.23380952380952</v>
      </c>
      <c r="DQ23" s="96">
        <f>SUM(DQ3:DQ22)</f>
        <v>13.23380952380952</v>
      </c>
      <c r="DR23" s="96">
        <f>SUM(DR3:DR22)</f>
        <v>23.08236507936508</v>
      </c>
      <c r="DS23" s="96">
        <f>SUM(DS3:DS22)</f>
        <v>31.32611507936508</v>
      </c>
      <c r="DT23" s="96">
        <f>SUM(DT3:DT22)</f>
        <v>34.09278174603175</v>
      </c>
      <c r="DU23" s="96">
        <f>SUM(DU3:DU22)</f>
        <v>48.04616174603175</v>
      </c>
      <c r="DV23" s="96">
        <f>SUM(DV3:DV22)</f>
        <v>74.89216174603175</v>
      </c>
      <c r="DW23" s="96">
        <f>SUM(DW3:DW22)</f>
        <v>80.59462007936509</v>
      </c>
      <c r="DX23" s="97">
        <f>SUM(DX3:DX22)</f>
        <v>80.39124007936509</v>
      </c>
      <c r="DY23" s="98">
        <f>SUM(DY3:DY22)</f>
        <v>92.09780257936509</v>
      </c>
      <c r="DZ23" s="99">
        <f>SUM(DZ3:DZ22)</f>
        <v>101.8784275793651</v>
      </c>
      <c r="EA23" s="96">
        <f>SUM(EA3:EA22)</f>
        <v>93.65482202380953</v>
      </c>
      <c r="EB23" s="96">
        <f>SUM(EB3:EB22)</f>
        <v>97.5714886904762</v>
      </c>
      <c r="EC23" s="96">
        <f>SUM(EC3:EC22)</f>
        <v>111.0231458333333</v>
      </c>
      <c r="ED23" s="96">
        <f>SUM(ED3:ED22)</f>
        <v>111.0231458333333</v>
      </c>
      <c r="EE23" s="96">
        <f>SUM(EE3:EE22)</f>
        <v>102.5540208333333</v>
      </c>
      <c r="EF23" s="96">
        <f>SUM(EF3:EF22)</f>
        <v>102.5540208333333</v>
      </c>
      <c r="EG23" s="96">
        <f>SUM(EG3:EG22)</f>
        <v>90.05402083333334</v>
      </c>
      <c r="EH23" s="96">
        <f>SUM(EH3:EH22)</f>
        <v>61.17822916666667</v>
      </c>
      <c r="EI23" s="96">
        <f>SUM(EI3:EI22)</f>
        <v>61.17822916666667</v>
      </c>
      <c r="EJ23" s="96">
        <f>SUM(EJ3:EJ22)</f>
        <v>61.17822916666667</v>
      </c>
      <c r="EK23" s="96">
        <f>SUM(EK3:EK22)</f>
        <v>51.30952916666666</v>
      </c>
      <c r="EL23" s="96">
        <f>SUM(EL3:EL22)</f>
        <v>34.39202916666667</v>
      </c>
    </row>
    <row r="24" s="100" customFormat="1" ht="15" customHeight="1">
      <c r="A24" t="s" s="13">
        <v>205</v>
      </c>
      <c r="B24" s="79"/>
      <c r="C24" s="79"/>
      <c r="D24" s="79"/>
      <c r="E24" s="79"/>
      <c r="F24" s="79"/>
      <c r="G24" s="80"/>
      <c r="H24" s="81"/>
      <c r="I24" s="81"/>
      <c r="J24" s="79"/>
      <c r="K24" s="90"/>
      <c r="L24" s="101"/>
      <c r="M24" s="101"/>
      <c r="N24" s="83"/>
      <c r="O24" s="83"/>
      <c r="P24" s="102"/>
      <c r="Q24" s="101"/>
      <c r="R24" s="103"/>
      <c r="S24" s="81"/>
      <c r="T24" s="102"/>
      <c r="U24" s="101"/>
      <c r="V24" s="104">
        <f>IF(U24&gt;0,U24-Q24)</f>
        <v>0</v>
      </c>
      <c r="W24" s="101"/>
      <c r="X24" s="104">
        <f>IF(W24&gt;0,W24-U24)</f>
        <v>0</v>
      </c>
      <c r="Y24" s="101"/>
      <c r="Z24" s="104">
        <f>IF(Y24&gt;0,Y24-W24)</f>
        <v>0</v>
      </c>
      <c r="AA24" s="103"/>
      <c r="AB24" s="102">
        <f>T24*(3/5)</f>
        <v>0</v>
      </c>
      <c r="AC24" s="103"/>
      <c r="AD24" s="102">
        <f>T24*2</f>
        <v>0</v>
      </c>
      <c r="AE24" s="103"/>
      <c r="AF24" s="104">
        <f>R24+S24</f>
        <v>0</v>
      </c>
      <c r="AG24" s="102">
        <f>T24</f>
        <v>0</v>
      </c>
      <c r="AH24" s="105">
        <f>IF(T24&gt;0,((AC24/AB24)+(AE24/AD24)+(AF24/AG24))/3)</f>
        <v>0</v>
      </c>
      <c r="AJ24" s="96"/>
      <c r="AK24" s="96"/>
      <c r="AL24" s="96"/>
      <c r="AM24" s="96"/>
      <c r="AN24" s="96"/>
      <c r="AO24" s="96"/>
      <c r="AP24" s="96"/>
      <c r="AQ24" s="96"/>
      <c r="AR24" s="96"/>
      <c r="AS24" s="96"/>
      <c r="AT24" s="96"/>
      <c r="AU24" s="96"/>
      <c r="AV24" s="96"/>
      <c r="AW24" s="96"/>
      <c r="AX24" s="96"/>
      <c r="AY24" s="96"/>
      <c r="AZ24" s="96"/>
      <c r="BA24" s="96"/>
      <c r="BB24" s="96"/>
      <c r="BC24" s="96"/>
      <c r="BD24" s="96"/>
      <c r="BE24" s="96"/>
      <c r="BS24" s="96">
        <f>SUM(BS23,BS25)</f>
        <v>74.65140932579929</v>
      </c>
      <c r="BT24" s="96">
        <f>SUM(BT23,BT25)</f>
        <v>100.5362671689366</v>
      </c>
      <c r="BU24" s="96">
        <f>SUM(BU23,BU25)</f>
        <v>100.5362671689366</v>
      </c>
      <c r="BV24" s="96">
        <f>SUM(BV23,BV25)</f>
        <v>106.5221560578254</v>
      </c>
      <c r="BW24" s="96">
        <f>SUM(BW23,BW25)</f>
        <v>107.8273530275224</v>
      </c>
      <c r="BX24" s="96">
        <f>SUM(BX23,BX25)</f>
        <v>110.1833530275224</v>
      </c>
      <c r="BY24" s="96">
        <f>SUM(BY23,BY25)</f>
        <v>117.325031598951</v>
      </c>
      <c r="BZ24" s="96">
        <f>SUM(BZ23,BZ25)</f>
        <v>115.9371982656176</v>
      </c>
      <c r="CA24" s="96">
        <f>SUM(CA23,CA25)</f>
        <v>119.4371982656176</v>
      </c>
      <c r="CB24" s="96">
        <f>SUM(CB23,CB25)</f>
        <v>129.4371982656176</v>
      </c>
      <c r="CC24" s="96">
        <f>SUM(CC23,CC25)</f>
        <v>136.9371982656176</v>
      </c>
      <c r="CD24" s="96">
        <f>SUM(CD23,CD25)</f>
        <v>117.361966738524</v>
      </c>
      <c r="CE24" s="96">
        <f>SUM(CE23,CE25)</f>
        <v>104.8081366731646</v>
      </c>
      <c r="CF24" s="96">
        <f>SUM(CF23,CF25)</f>
        <v>121.1869366731646</v>
      </c>
      <c r="CG24" s="96">
        <f>SUM(CG23,CG25)</f>
        <v>165.5514723874503</v>
      </c>
      <c r="CH24" s="73"/>
      <c r="CI24" s="96">
        <f>SUM(CI23,CI25)</f>
        <v>193.7812115178851</v>
      </c>
      <c r="CJ24" s="96">
        <f>SUM(CJ23,CJ25)</f>
        <v>194.1978781845517</v>
      </c>
      <c r="CK24" s="96">
        <f>SUM(CK23,CK25)</f>
        <v>176.8019958316106</v>
      </c>
      <c r="CL24" s="57">
        <f>SUM(CL23,CL25)</f>
      </c>
      <c r="CM24" s="96">
        <f>SUM(CM23,CM25)</f>
        <v>0</v>
      </c>
      <c r="CN24" s="96">
        <f>SUM(CN23,CN25)</f>
        <v>0</v>
      </c>
      <c r="CO24" s="96">
        <f>SUM(CO23,CO25)</f>
        <v>0</v>
      </c>
      <c r="CP24" s="96">
        <f>SUM(CP23,CP25)</f>
        <v>0</v>
      </c>
      <c r="CQ24" s="96">
        <f>SUM(CQ23,CQ25)</f>
        <v>0</v>
      </c>
      <c r="CR24" s="96">
        <f>SUM(CR23,CR25)</f>
        <v>0</v>
      </c>
      <c r="CS24" s="96">
        <f>SUM(CS23,CS25)</f>
        <v>0</v>
      </c>
      <c r="CT24" s="96">
        <f>SUM(CT23,CT25)</f>
        <v>0</v>
      </c>
      <c r="CU24" s="96">
        <f>SUM(CU23,CU25)</f>
        <v>0</v>
      </c>
      <c r="CV24" s="96">
        <f>SUM(CV23,CV25)</f>
        <v>0</v>
      </c>
      <c r="CW24" s="96">
        <f>SUM(CW23,CW25)</f>
        <v>0</v>
      </c>
      <c r="CX24" s="96">
        <f>SUM(CX23,CX25)</f>
        <v>0</v>
      </c>
      <c r="CY24" s="96">
        <f>SUM(CY23,CY25)</f>
        <v>0</v>
      </c>
      <c r="CZ24" s="96">
        <f>SUM(CZ23,CZ25)</f>
        <v>0</v>
      </c>
      <c r="DA24" s="96">
        <f>SUM(DA23,DA25)</f>
        <v>0</v>
      </c>
      <c r="DB24" s="96">
        <f>SUM(DB23,DB25)</f>
        <v>0</v>
      </c>
      <c r="DC24" s="96">
        <f>SUM(DC23,DC25)</f>
        <v>0</v>
      </c>
      <c r="DD24" s="96">
        <f>SUM(DD23,DD25)</f>
        <v>0</v>
      </c>
      <c r="DE24" s="96">
        <f>SUM(DE23,DE25)</f>
        <v>0</v>
      </c>
      <c r="DF24" s="96">
        <f>SUM(DF23,DF25)</f>
        <v>0</v>
      </c>
      <c r="DG24" s="96">
        <f>SUM(DG23,DG25)</f>
        <v>0</v>
      </c>
      <c r="DH24" s="96">
        <f>SUM(DH23,DH25)</f>
        <v>13.23380952380952</v>
      </c>
      <c r="DI24" s="96">
        <f>SUM(DI23,DI25)</f>
        <v>13.23380952380952</v>
      </c>
      <c r="DJ24" s="87">
        <f>SUM(DJ23,DJ25)</f>
        <v>13.23380952380952</v>
      </c>
      <c r="DK24" s="96">
        <f>SUM(DK23,DK25)</f>
        <v>13.23380952380952</v>
      </c>
      <c r="DL24" s="96">
        <f>SUM(DL23,DL25)</f>
        <v>13.23380952380952</v>
      </c>
      <c r="DM24" s="96">
        <f>SUM(DM23,DM25)</f>
        <v>13.23380952380952</v>
      </c>
      <c r="DN24" s="96">
        <f>SUM(DN23,DN25)</f>
        <v>13.23380952380952</v>
      </c>
      <c r="DO24" s="96">
        <f>SUM(DO23,DO25)</f>
        <v>13.23380952380952</v>
      </c>
      <c r="DP24" s="96">
        <f>SUM(DP23,DP25)</f>
        <v>13.23380952380952</v>
      </c>
      <c r="DQ24" s="96">
        <f>SUM(DQ23,DQ25)</f>
        <v>13.23380952380952</v>
      </c>
      <c r="DR24" s="96">
        <f>SUM(DR23,DR25)</f>
        <v>23.08236507936508</v>
      </c>
      <c r="DS24" s="96">
        <f>SUM(DS23,DS25)</f>
        <v>31.32611507936508</v>
      </c>
      <c r="DT24" s="96">
        <f>SUM(DT23,DT25)</f>
        <v>34.09278174603175</v>
      </c>
      <c r="DU24" s="96">
        <f>SUM(DU23,DU25)</f>
        <v>48.04616174603175</v>
      </c>
      <c r="DV24" s="96">
        <f>SUM(DV23,DV25)</f>
        <v>74.89216174603175</v>
      </c>
      <c r="DW24" s="96">
        <f>SUM(DW23,DW25)</f>
        <v>80.59462007936509</v>
      </c>
      <c r="DX24" s="97">
        <f>SUM(DX23,DX25)</f>
        <v>80.39124007936509</v>
      </c>
      <c r="DY24" s="98">
        <f>SUM(DY23,DY25)</f>
        <v>92.09780257936509</v>
      </c>
      <c r="DZ24" s="99">
        <f>SUM(DZ23,DZ25)</f>
        <v>101.8784275793651</v>
      </c>
      <c r="EA24" s="96">
        <f>SUM(EA23,EA25)</f>
        <v>93.65482202380953</v>
      </c>
      <c r="EB24" s="96">
        <f>SUM(EB23,EB25)</f>
        <v>97.5714886904762</v>
      </c>
      <c r="EC24" s="96">
        <f>SUM(EC23,EC25)</f>
        <v>116.8564791666667</v>
      </c>
      <c r="ED24" s="96">
        <f>SUM(ED23,ED25)</f>
        <v>126.142193452381</v>
      </c>
      <c r="EE24" s="96">
        <f>SUM(EE23,EE25)</f>
        <v>148.5064017857143</v>
      </c>
      <c r="EF24" s="96">
        <f>SUM(EF23,EF25)</f>
        <v>157.5064017857143</v>
      </c>
      <c r="EG24" s="96">
        <f>SUM(EG23,EG25)</f>
        <v>181.0540208333333</v>
      </c>
      <c r="EH24" s="96">
        <f>SUM(EH23,EH25)</f>
        <v>166.4639434523809</v>
      </c>
      <c r="EI24" s="96">
        <f>SUM(EI23,EI25)</f>
        <v>173.0750545634921</v>
      </c>
      <c r="EJ24" s="96">
        <f>SUM(EJ23,EJ25)</f>
        <v>181.8250545634921</v>
      </c>
      <c r="EK24" s="96">
        <f>SUM(EK23,EK25)</f>
        <v>144.6230212301587</v>
      </c>
      <c r="EL24" s="96">
        <f>SUM(EL23,EL25)</f>
        <v>168.3305212301587</v>
      </c>
    </row>
    <row r="25" s="89" customFormat="1" ht="15" customHeight="1">
      <c r="B25" s="79"/>
      <c r="C25" s="79"/>
      <c r="D25" s="79"/>
      <c r="E25" s="79"/>
      <c r="F25" s="79"/>
      <c r="G25" s="80"/>
      <c r="H25" s="81"/>
      <c r="I25" s="81"/>
      <c r="J25" s="79"/>
      <c r="K25" s="79"/>
      <c r="L25" s="91"/>
      <c r="M25" s="91"/>
      <c r="N25" s="83"/>
      <c r="O25" s="83"/>
      <c r="P25" s="92"/>
      <c r="Q25" s="91"/>
      <c r="R25" s="93"/>
      <c r="S25" s="81"/>
      <c r="T25" s="92"/>
      <c r="U25" s="91"/>
      <c r="V25" s="94">
        <f>IF(U25&gt;0,U25-Q25)</f>
        <v>0</v>
      </c>
      <c r="W25" s="91"/>
      <c r="X25" s="94">
        <f>IF(W25&gt;0,W25-U25)</f>
        <v>0</v>
      </c>
      <c r="Y25" s="91"/>
      <c r="Z25" s="94">
        <f>IF(Y25&gt;0,Y25-W25)</f>
        <v>0</v>
      </c>
      <c r="AA25" s="93"/>
      <c r="AB25" s="92">
        <f>T25*(3/5)</f>
        <v>0</v>
      </c>
      <c r="AC25" s="93"/>
      <c r="AD25" s="92">
        <f>T25*2</f>
        <v>0</v>
      </c>
      <c r="AE25" s="93"/>
      <c r="AF25" s="94">
        <f>R25+S25</f>
        <v>0</v>
      </c>
      <c r="AG25" s="92">
        <f>T25</f>
        <v>0</v>
      </c>
      <c r="AH25" s="106">
        <f>IF(T25&gt;0,((AC25/AB25)+(AE25/AD25)+(AF25/AG25))/3)</f>
        <v>0</v>
      </c>
      <c r="AM25" s="96"/>
      <c r="BR25" s="96">
        <f>SUM(BR26:BR216)</f>
        <v>70.421215861747</v>
      </c>
      <c r="BS25" s="96">
        <f>SUM(BS26:BS216)</f>
        <v>74.65140932579929</v>
      </c>
      <c r="BT25" s="96">
        <f>SUM(BT26:BT216)</f>
        <v>100.5362671689366</v>
      </c>
      <c r="BU25" s="96">
        <f>SUM(BU26:BU216)</f>
        <v>100.5362671689366</v>
      </c>
      <c r="BV25" s="96">
        <f>SUM(BV26:BV216)</f>
        <v>106.5221560578254</v>
      </c>
      <c r="BW25" s="96">
        <f>SUM(BW26:BW216)</f>
        <v>107.8273530275224</v>
      </c>
      <c r="BX25" s="96">
        <f>SUM(BX26:BX216)</f>
        <v>110.1833530275224</v>
      </c>
      <c r="BY25" s="96">
        <f>SUM(BY26:BY216)</f>
        <v>117.325031598951</v>
      </c>
      <c r="BZ25" s="96">
        <f>SUM(BZ26:BZ216)</f>
        <v>115.9371982656176</v>
      </c>
      <c r="CA25" s="96">
        <f>SUM(CA26:CA216)</f>
        <v>119.4371982656176</v>
      </c>
      <c r="CB25" s="96">
        <f>SUM(CB26:CB216)</f>
        <v>129.4371982656176</v>
      </c>
      <c r="CC25" s="96">
        <f>SUM(CC26:CC216)</f>
        <v>136.9371982656176</v>
      </c>
      <c r="CD25" s="96">
        <f>SUM(CD26:CD216)</f>
        <v>117.361966738524</v>
      </c>
      <c r="CE25" s="96">
        <f>SUM(CE26:CE216)</f>
        <v>104.8081366731646</v>
      </c>
      <c r="CF25" s="96">
        <f>SUM(CF26:CF216)</f>
        <v>121.1869366731646</v>
      </c>
      <c r="CG25" s="96">
        <f>SUM(CG26:CG216)</f>
        <v>165.5514723874503</v>
      </c>
      <c r="CH25" s="107">
        <f>SUM(CH26:CH216)</f>
        <v>0</v>
      </c>
      <c r="CI25" s="96">
        <f>SUM(CI26:CI216)</f>
        <v>179.6663419526677</v>
      </c>
      <c r="CJ25" s="96">
        <f>SUM(CJ26:CJ216)</f>
        <v>180.0830086193344</v>
      </c>
      <c r="CK25" s="96">
        <f>SUM(CK26:CK216)</f>
        <v>162.6871262663932</v>
      </c>
      <c r="CL25" s="57">
        <f>SUM(CL26:CL216)</f>
      </c>
      <c r="CM25" s="96">
        <f>SUM(CM26:CM53)</f>
        <v>0</v>
      </c>
      <c r="CN25" s="96">
        <f>SUM(CN26:CN53)</f>
        <v>0</v>
      </c>
      <c r="CO25" s="96">
        <f>SUM(CO26:CO53)</f>
        <v>0</v>
      </c>
      <c r="CP25" s="96">
        <f>SUM(CP26:CP53)</f>
        <v>0</v>
      </c>
      <c r="CQ25" s="96">
        <f>SUM(CQ26:CQ53)</f>
        <v>0</v>
      </c>
      <c r="CR25" s="96">
        <f>SUM(CR26:CR53)</f>
        <v>0</v>
      </c>
      <c r="CS25" s="96">
        <f>SUM(CS26:CS53)</f>
        <v>0</v>
      </c>
      <c r="CT25" s="96">
        <f>SUM(CT26:CT53)</f>
        <v>0</v>
      </c>
      <c r="CU25" s="96">
        <f>SUM(CU26:CU53)</f>
        <v>0</v>
      </c>
      <c r="CV25" s="96">
        <f>SUM(CV26:CV53)</f>
        <v>0</v>
      </c>
      <c r="CW25" s="96">
        <f>SUM(CW26:CW53)</f>
        <v>0</v>
      </c>
      <c r="CX25" s="96">
        <f>SUM(CX26:CX53)</f>
        <v>0</v>
      </c>
      <c r="CY25" s="96">
        <f>SUM(CY26:CY53)</f>
        <v>0</v>
      </c>
      <c r="CZ25" s="96">
        <f>SUM(CZ26:CZ53)</f>
        <v>0</v>
      </c>
      <c r="DA25" s="96">
        <f>SUM(DA26:DA53)</f>
        <v>0</v>
      </c>
      <c r="DB25" s="96">
        <f>SUM(DB26:DB53)</f>
        <v>0</v>
      </c>
      <c r="DC25" s="96">
        <f>SUM(DC26:DC53)</f>
        <v>0</v>
      </c>
      <c r="DD25" s="96">
        <f>SUM(DD26:DD53)</f>
        <v>0</v>
      </c>
      <c r="DE25" s="96">
        <f>SUM(DE26:DE53)</f>
        <v>0</v>
      </c>
      <c r="DF25" s="96">
        <f>SUM(DF26:DF53)</f>
        <v>0</v>
      </c>
      <c r="DG25" s="96">
        <f>SUM(DG26:DG53)</f>
        <v>0</v>
      </c>
      <c r="DH25" s="96">
        <f>SUM(DH26:DH53)</f>
        <v>0</v>
      </c>
      <c r="DI25" s="96">
        <f>SUM(DI26:DI53)</f>
        <v>0</v>
      </c>
      <c r="DJ25" s="87">
        <f>SUM(DJ26:DJ53)</f>
        <v>0</v>
      </c>
      <c r="DK25" s="96">
        <f>SUM(DK26:DK53)</f>
        <v>0</v>
      </c>
      <c r="DL25" s="96">
        <f>SUM(DL26:DL53)</f>
        <v>0</v>
      </c>
      <c r="DM25" s="96">
        <f>SUM(DM26:DM53)</f>
        <v>0</v>
      </c>
      <c r="DN25" s="96">
        <f>SUM(DN26:DN53)</f>
        <v>0</v>
      </c>
      <c r="DO25" s="96">
        <f>SUM(DO26:DO53)</f>
        <v>0</v>
      </c>
      <c r="DP25" s="96">
        <f>SUM(DP26:DP53)</f>
        <v>0</v>
      </c>
      <c r="DQ25" s="96">
        <f>SUM(DQ26:DQ53)</f>
        <v>0</v>
      </c>
      <c r="DR25" s="96">
        <f>SUM(DR26:DR53)</f>
        <v>0</v>
      </c>
      <c r="DS25" s="96">
        <f>SUM(DS26:DS53)</f>
        <v>0</v>
      </c>
      <c r="DT25" s="96">
        <f>SUM(DT26:DT53)</f>
        <v>0</v>
      </c>
      <c r="DU25" s="96">
        <f>SUM(DU26:DU53)</f>
        <v>0</v>
      </c>
      <c r="DV25" s="96">
        <f>SUM(DV26:DV53)</f>
        <v>0</v>
      </c>
      <c r="DW25" s="96">
        <f>SUM(DW26:DW53)</f>
        <v>0</v>
      </c>
      <c r="DX25" s="97">
        <f>SUM(DX26:DX53)</f>
        <v>0</v>
      </c>
      <c r="DY25" s="98">
        <f>SUM(DY26:DY53)</f>
        <v>0</v>
      </c>
      <c r="DZ25" s="99">
        <f>SUM(DZ26:DZ53)</f>
        <v>0</v>
      </c>
      <c r="EA25" s="96">
        <f>SUM(EA26:EA53)</f>
        <v>0</v>
      </c>
      <c r="EB25" s="96">
        <f>SUM(EB26:EB53)</f>
        <v>0</v>
      </c>
      <c r="EC25" s="96">
        <f>SUM(EC26:EC53)</f>
        <v>5.833333333333333</v>
      </c>
      <c r="ED25" s="96">
        <f>SUM(ED26:ED53)</f>
        <v>15.11904761904762</v>
      </c>
      <c r="EE25" s="96">
        <f>SUM(EE26:EE53)</f>
        <v>45.95238095238095</v>
      </c>
      <c r="EF25" s="96">
        <f>SUM(EF26:EF53)</f>
        <v>54.95238095238095</v>
      </c>
      <c r="EG25" s="96">
        <f>SUM(EG26:EG53)</f>
        <v>90.99999999999999</v>
      </c>
      <c r="EH25" s="96">
        <f>SUM(EH26:EH53)</f>
        <v>105.2857142857143</v>
      </c>
      <c r="EI25" s="96">
        <f>SUM(EI26:EI53)</f>
        <v>111.8968253968254</v>
      </c>
      <c r="EJ25" s="96">
        <f>SUM(EJ26:EJ53)</f>
        <v>120.6468253968254</v>
      </c>
      <c r="EK25" s="96">
        <f>SUM(EK26:EK53)</f>
        <v>93.31349206349206</v>
      </c>
      <c r="EL25" s="96">
        <f>SUM(EL26:EL53)</f>
        <v>133.938492063492</v>
      </c>
    </row>
    <row r="26" s="25" customFormat="1" ht="15" customHeight="1">
      <c r="V26" s="38">
        <f>IF(U26&gt;0,U26-Q26)</f>
        <v>0</v>
      </c>
      <c r="X26" s="38">
        <f>IF(W26&gt;0,W26-U26)</f>
        <v>0</v>
      </c>
      <c r="Z26" s="38">
        <f>IF(Y26&gt;0,Y26-W26)</f>
        <v>0</v>
      </c>
      <c r="AB26" s="38">
        <f>T26*(3/5)</f>
        <v>0</v>
      </c>
      <c r="AD26" s="38">
        <f>T26*2</f>
        <v>0</v>
      </c>
      <c r="AF26" s="38">
        <f>R26+S26</f>
        <v>0</v>
      </c>
      <c r="AG26" s="38">
        <f>T26</f>
        <v>0</v>
      </c>
      <c r="AH26" s="67">
        <f>IF(T26&gt;0,((AC26/AB26)+(AE26/AD26)+(AF26/AG26))/3)</f>
        <v>0</v>
      </c>
      <c r="AM26" s="96"/>
      <c r="BS26" s="96"/>
      <c r="BT26" s="96"/>
      <c r="BU26" s="96"/>
      <c r="BV26" s="96"/>
      <c r="BW26" s="96"/>
      <c r="BX26" s="96"/>
      <c r="BY26" s="96"/>
      <c r="BZ26" s="96"/>
      <c r="CA26" s="96"/>
      <c r="CB26" s="96"/>
      <c r="CC26" s="96"/>
      <c r="CD26" s="96"/>
      <c r="CE26" s="96"/>
      <c r="CF26" s="96"/>
      <c r="CG26" s="96"/>
      <c r="CI26" s="96"/>
      <c r="CJ26" s="96"/>
      <c r="CK26" s="96"/>
      <c r="CL26" s="96"/>
    </row>
    <row r="27" s="78" customFormat="1" ht="15" customHeight="1">
      <c r="B27" s="79"/>
      <c r="C27" s="79"/>
      <c r="D27" s="79"/>
      <c r="E27" s="79"/>
      <c r="F27" s="79"/>
      <c r="G27" s="80"/>
      <c r="H27" s="81"/>
      <c r="I27" s="108"/>
      <c r="J27" s="79"/>
      <c r="K27" s="90"/>
      <c r="L27" s="82"/>
      <c r="M27" s="82"/>
      <c r="N27" s="83"/>
      <c r="O27" s="83"/>
      <c r="P27" s="84"/>
      <c r="Q27" s="82"/>
      <c r="R27" s="85"/>
      <c r="S27" s="81"/>
      <c r="T27" s="84"/>
      <c r="U27" s="82"/>
      <c r="V27" s="109">
        <f>IF(U27&gt;0,U27-Q27)</f>
        <v>0</v>
      </c>
      <c r="W27" s="82"/>
      <c r="X27" s="109">
        <f>IF(W27&gt;0,W27-U27)</f>
        <v>0</v>
      </c>
      <c r="Y27" s="82"/>
      <c r="Z27" s="109">
        <f>IF(Y27&gt;0,Y27-W27)</f>
        <v>0</v>
      </c>
      <c r="AA27" s="85"/>
      <c r="AB27" s="84">
        <f>T27*(3/5)</f>
        <v>0</v>
      </c>
      <c r="AC27" s="85"/>
      <c r="AD27" s="84">
        <f>T27*2</f>
        <v>0</v>
      </c>
      <c r="AE27" s="85"/>
      <c r="AF27" s="109">
        <f>R27+S27</f>
        <v>0</v>
      </c>
      <c r="AG27" s="84">
        <f>T27</f>
        <v>0</v>
      </c>
      <c r="AH27" s="86">
        <f>IF(T27&gt;0,((AC27/AB27)+(AE27/AD27)+(AF27/AG27))/3)</f>
        <v>0</v>
      </c>
      <c r="DF27" s="34"/>
      <c r="DG27" s="34"/>
      <c r="DH27" s="34"/>
      <c r="DI27" s="34"/>
      <c r="DJ27" s="87"/>
      <c r="DK27" s="34"/>
      <c r="DL27" s="34"/>
      <c r="DM27" s="34"/>
      <c r="DN27" s="34"/>
      <c r="DO27" s="34"/>
      <c r="DP27" s="34"/>
      <c r="DQ27" s="34"/>
    </row>
    <row r="28" s="25" customFormat="1" ht="14.25" customHeight="1">
      <c r="A28" t="s" s="13">
        <v>206</v>
      </c>
      <c r="B28" s="31">
        <v>4260</v>
      </c>
      <c r="C28" t="s" s="13">
        <v>182</v>
      </c>
      <c r="D28" t="s" s="13">
        <v>172</v>
      </c>
      <c r="E28" t="s" s="13">
        <v>154</v>
      </c>
      <c r="F28" t="s" s="13">
        <v>202</v>
      </c>
      <c r="G28" s="77">
        <v>35000</v>
      </c>
      <c r="H28" s="31">
        <v>11</v>
      </c>
      <c r="I28" s="33">
        <f>G28/1000/H28</f>
        <v>3.181818181818182</v>
      </c>
      <c r="J28" s="31">
        <v>6</v>
      </c>
      <c r="K28" s="34">
        <f>IF(G28&gt;0,G28/1000/J28,"")</f>
        <v>5.833333333333333</v>
      </c>
      <c r="V28" s="38">
        <f>IF(U28&gt;0,U28-Q28)</f>
        <v>0</v>
      </c>
      <c r="X28" s="38">
        <f>IF(W28&gt;0,W28-U28)</f>
        <v>0</v>
      </c>
      <c r="Z28" s="38">
        <f>IF(Y28&gt;0,Y28-W28)</f>
        <v>0</v>
      </c>
      <c r="AB28" s="38">
        <f>T28*(3/5)</f>
        <v>0</v>
      </c>
      <c r="AD28" s="38">
        <f>T28*2</f>
        <v>0</v>
      </c>
      <c r="AF28" s="38">
        <f>R28+S28</f>
        <v>0</v>
      </c>
      <c r="AG28" s="38">
        <f>T28</f>
        <v>0</v>
      </c>
      <c r="AH28" s="67">
        <f>IF(T28&gt;0,((AC28/AB28)+(AE28/AD28)+(AF28/AG28))/3)</f>
        <v>0</v>
      </c>
      <c r="DJ28" t="s" s="41">
        <v>174</v>
      </c>
      <c r="DK28" t="s" s="41">
        <v>174</v>
      </c>
      <c r="DL28" t="s" s="41">
        <v>174</v>
      </c>
      <c r="DM28" t="s" s="41">
        <v>174</v>
      </c>
      <c r="DN28" t="s" s="41">
        <v>174</v>
      </c>
      <c r="DO28" t="s" s="41">
        <v>155</v>
      </c>
      <c r="DP28" t="s" s="41">
        <v>174</v>
      </c>
      <c r="DQ28" t="s" s="13">
        <v>155</v>
      </c>
      <c r="DR28" t="s" s="13">
        <v>157</v>
      </c>
      <c r="DS28" t="s" s="13">
        <v>158</v>
      </c>
      <c r="DT28" t="s" s="13">
        <v>159</v>
      </c>
      <c r="DU28" t="s" s="13">
        <v>160</v>
      </c>
      <c r="DV28" t="s" s="13">
        <v>155</v>
      </c>
      <c r="DW28" t="s" s="13">
        <v>155</v>
      </c>
      <c r="DX28" t="s" s="63">
        <v>157</v>
      </c>
      <c r="DY28" t="s" s="64">
        <v>158</v>
      </c>
      <c r="DZ28" t="s" s="65">
        <v>159</v>
      </c>
      <c r="EA28" t="s" s="13">
        <v>160</v>
      </c>
      <c r="EB28" t="s" s="13">
        <v>161</v>
      </c>
      <c r="EC28" s="42">
        <f t="shared" si="720" ref="EC28:EH28">$K$28</f>
        <v>5.833333333333333</v>
      </c>
      <c r="ED28" s="42">
        <f t="shared" si="720"/>
        <v>5.833333333333333</v>
      </c>
      <c r="EE28" s="42">
        <f t="shared" si="720"/>
        <v>5.833333333333333</v>
      </c>
      <c r="EF28" s="42">
        <f t="shared" si="720"/>
        <v>5.833333333333333</v>
      </c>
      <c r="EG28" s="42">
        <f t="shared" si="720"/>
        <v>5.833333333333333</v>
      </c>
      <c r="EH28" s="42">
        <f t="shared" si="720"/>
        <v>5.833333333333333</v>
      </c>
    </row>
    <row r="29" s="25" customFormat="1" ht="15" customHeight="1">
      <c r="A29" t="s" s="13">
        <v>207</v>
      </c>
      <c r="B29" s="31">
        <v>6111</v>
      </c>
      <c r="C29" t="s" s="13">
        <v>171</v>
      </c>
      <c r="D29" t="s" s="13">
        <v>153</v>
      </c>
      <c r="E29" t="s" s="13">
        <v>173</v>
      </c>
      <c r="F29" t="s" s="13">
        <v>202</v>
      </c>
      <c r="G29" s="77">
        <v>130000</v>
      </c>
      <c r="H29" s="31">
        <v>13</v>
      </c>
      <c r="I29" s="33">
        <f>G29/1000/H29</f>
        <v>10</v>
      </c>
      <c r="J29" s="31">
        <v>14</v>
      </c>
      <c r="K29" s="34">
        <f>IF(G29&gt;0,G29/1000/J29,"")</f>
        <v>9.285714285714286</v>
      </c>
      <c r="V29" s="38">
        <f>IF(U29&gt;0,U29-Q29)</f>
        <v>0</v>
      </c>
      <c r="W29" s="35"/>
      <c r="X29" s="38">
        <f>IF(W29&gt;0,W29-U29)</f>
        <v>0</v>
      </c>
      <c r="Y29" s="35"/>
      <c r="Z29" s="38">
        <f>IF(Y29&gt;0,Y29-W29)</f>
        <v>0</v>
      </c>
      <c r="AB29" s="38">
        <f>T29*(3/5)</f>
        <v>0</v>
      </c>
      <c r="AD29" s="38">
        <f>T29*2</f>
        <v>0</v>
      </c>
      <c r="AF29" s="38">
        <f>R29+S29</f>
        <v>0</v>
      </c>
      <c r="AG29" s="38">
        <f>T29</f>
        <v>0</v>
      </c>
      <c r="AH29" s="67">
        <f>IF(T29&gt;0,((AC29/AB29)+(AE29/AD29)+(AF29/AG29))/3)</f>
        <v>0</v>
      </c>
      <c r="CH29" s="57"/>
      <c r="DE29" s="33"/>
      <c r="DF29" s="33"/>
      <c r="DG29" s="33"/>
      <c r="DH29" t="s" s="41">
        <v>174</v>
      </c>
      <c r="DI29" t="s" s="41">
        <v>174</v>
      </c>
      <c r="DJ29" t="s" s="41">
        <v>174</v>
      </c>
      <c r="DK29" t="s" s="41">
        <v>174</v>
      </c>
      <c r="DL29" t="s" s="41">
        <v>174</v>
      </c>
      <c r="DM29" t="s" s="41">
        <v>174</v>
      </c>
      <c r="DN29" t="s" s="41">
        <v>174</v>
      </c>
      <c r="DO29" t="s" s="41">
        <v>174</v>
      </c>
      <c r="DP29" t="s" s="41">
        <v>174</v>
      </c>
      <c r="DQ29" t="s" s="41">
        <v>174</v>
      </c>
      <c r="DR29" t="s" s="41">
        <v>174</v>
      </c>
      <c r="DS29" t="s" s="41">
        <v>174</v>
      </c>
      <c r="DT29" t="s" s="41">
        <v>174</v>
      </c>
      <c r="DU29" t="s" s="13">
        <v>155</v>
      </c>
      <c r="DV29" t="s" s="13">
        <v>157</v>
      </c>
      <c r="DW29" t="s" s="13">
        <v>158</v>
      </c>
      <c r="DX29" t="s" s="63">
        <v>155</v>
      </c>
      <c r="DY29" t="s" s="64">
        <v>157</v>
      </c>
      <c r="DZ29" t="s" s="65">
        <v>158</v>
      </c>
      <c r="EA29" t="s" s="13">
        <v>159</v>
      </c>
      <c r="EB29" t="s" s="13">
        <v>160</v>
      </c>
      <c r="EC29" t="s" s="13">
        <v>161</v>
      </c>
      <c r="ED29" s="49">
        <f t="shared" si="736" ref="ED29:EQ29">$K$29</f>
        <v>9.285714285714286</v>
      </c>
      <c r="EE29" s="49">
        <f t="shared" si="736"/>
        <v>9.285714285714286</v>
      </c>
      <c r="EF29" s="49">
        <f t="shared" si="736"/>
        <v>9.285714285714286</v>
      </c>
      <c r="EG29" s="49">
        <f t="shared" si="736"/>
        <v>9.285714285714286</v>
      </c>
      <c r="EH29" s="49">
        <f t="shared" si="736"/>
        <v>9.285714285714286</v>
      </c>
      <c r="EI29" s="49">
        <f t="shared" si="736"/>
        <v>9.285714285714286</v>
      </c>
      <c r="EJ29" s="49">
        <f t="shared" si="736"/>
        <v>9.285714285714286</v>
      </c>
      <c r="EK29" s="49">
        <f t="shared" si="736"/>
        <v>9.285714285714286</v>
      </c>
      <c r="EL29" s="49">
        <f t="shared" si="736"/>
        <v>9.285714285714286</v>
      </c>
      <c r="EM29" s="49">
        <f t="shared" si="736"/>
        <v>9.285714285714286</v>
      </c>
      <c r="EN29" s="49">
        <f t="shared" si="736"/>
        <v>9.285714285714286</v>
      </c>
      <c r="EO29" s="49">
        <f t="shared" si="736"/>
        <v>9.285714285714286</v>
      </c>
      <c r="EP29" s="49">
        <f t="shared" si="736"/>
        <v>9.285714285714286</v>
      </c>
      <c r="EQ29" s="49">
        <f t="shared" si="736"/>
        <v>9.285714285714286</v>
      </c>
    </row>
    <row r="30" s="25" customFormat="1" ht="15" customHeight="1">
      <c r="A30" t="s" s="13">
        <v>208</v>
      </c>
      <c r="B30" s="31">
        <v>5084</v>
      </c>
      <c r="C30" t="s" s="13">
        <v>152</v>
      </c>
      <c r="D30" t="s" s="13">
        <v>153</v>
      </c>
      <c r="E30" t="s" s="13">
        <v>154</v>
      </c>
      <c r="F30" t="s" s="13">
        <v>202</v>
      </c>
      <c r="G30" s="77">
        <v>150000</v>
      </c>
      <c r="H30" s="31">
        <v>10</v>
      </c>
      <c r="I30" s="66">
        <f>G30/1000/H30</f>
        <v>15</v>
      </c>
      <c r="J30" s="31">
        <v>12</v>
      </c>
      <c r="K30" s="66">
        <f>IF(G30&gt;0,G30/1000/J30,"")</f>
        <v>12.5</v>
      </c>
      <c r="V30" s="38">
        <f>IF(U30&gt;0,U30-Q30)</f>
        <v>0</v>
      </c>
      <c r="X30" s="38">
        <f>IF(W30&gt;0,W30-U30)</f>
        <v>0</v>
      </c>
      <c r="Z30" s="38">
        <f>IF(Y30&gt;0,Y30-W30)</f>
        <v>0</v>
      </c>
      <c r="AB30" s="38">
        <f>T30*(3/5)</f>
        <v>0</v>
      </c>
      <c r="AD30" s="38">
        <f>T30*2</f>
        <v>0</v>
      </c>
      <c r="AF30" s="38">
        <f>R30+S30</f>
        <v>0</v>
      </c>
      <c r="AG30" s="38">
        <f>T30</f>
        <v>0</v>
      </c>
      <c r="AH30" s="67">
        <f>IF(T30&gt;0,((AC30/AB30)+(AE30/AD30)+(AF30/AG30))/3)</f>
        <v>0</v>
      </c>
      <c r="DW30" t="s" s="13">
        <v>155</v>
      </c>
      <c r="DX30" t="s" s="63">
        <v>157</v>
      </c>
      <c r="DY30" t="s" s="64">
        <v>155</v>
      </c>
      <c r="DZ30" t="s" s="65">
        <v>157</v>
      </c>
      <c r="EA30" t="s" s="13">
        <v>158</v>
      </c>
      <c r="EB30" t="s" s="13">
        <v>159</v>
      </c>
      <c r="EC30" t="s" s="13">
        <v>160</v>
      </c>
      <c r="ED30" t="s" s="13">
        <v>161</v>
      </c>
      <c r="EE30" s="42">
        <f t="shared" si="760" ref="EE30:EP30">$K$30</f>
        <v>12.5</v>
      </c>
      <c r="EF30" s="42">
        <f t="shared" si="760"/>
        <v>12.5</v>
      </c>
      <c r="EG30" s="42">
        <f t="shared" si="760"/>
        <v>12.5</v>
      </c>
      <c r="EH30" s="42">
        <f t="shared" si="760"/>
        <v>12.5</v>
      </c>
      <c r="EI30" s="42">
        <f t="shared" si="760"/>
        <v>12.5</v>
      </c>
      <c r="EJ30" s="42">
        <f t="shared" si="760"/>
        <v>12.5</v>
      </c>
      <c r="EK30" s="42">
        <f t="shared" si="760"/>
        <v>12.5</v>
      </c>
      <c r="EL30" s="42">
        <f t="shared" si="760"/>
        <v>12.5</v>
      </c>
      <c r="EM30" s="42">
        <f t="shared" si="760"/>
        <v>12.5</v>
      </c>
      <c r="EN30" s="42">
        <f t="shared" si="760"/>
        <v>12.5</v>
      </c>
      <c r="EO30" s="42">
        <f t="shared" si="760"/>
        <v>12.5</v>
      </c>
      <c r="EP30" s="42">
        <f t="shared" si="760"/>
        <v>12.5</v>
      </c>
    </row>
    <row r="31" s="25" customFormat="1" ht="15" customHeight="1">
      <c r="A31" t="s" s="13">
        <v>209</v>
      </c>
      <c r="B31" s="31">
        <v>4280</v>
      </c>
      <c r="C31" t="s" s="13">
        <v>182</v>
      </c>
      <c r="D31" t="s" s="13">
        <v>172</v>
      </c>
      <c r="E31" t="s" s="13">
        <v>173</v>
      </c>
      <c r="F31" t="s" s="13">
        <v>202</v>
      </c>
      <c r="G31" s="77">
        <v>55000</v>
      </c>
      <c r="H31" s="31">
        <v>8</v>
      </c>
      <c r="I31" s="33">
        <f>G31/1000/H31</f>
        <v>6.875</v>
      </c>
      <c r="J31" s="31">
        <v>6</v>
      </c>
      <c r="K31" s="34">
        <f>IF(G31&gt;0,G31/1000/J31,"")</f>
        <v>9.166666666666666</v>
      </c>
      <c r="V31" s="38">
        <f>IF(U31&gt;0,U31-Q31)</f>
        <v>0</v>
      </c>
      <c r="W31" s="35"/>
      <c r="X31" s="38">
        <f>IF(W31&gt;0,W31-U31)</f>
        <v>0</v>
      </c>
      <c r="Y31" s="35"/>
      <c r="Z31" s="38">
        <f>IF(Y31&gt;0,Y31-W31)</f>
        <v>0</v>
      </c>
      <c r="AB31" s="38">
        <f>T31*(3/5)</f>
        <v>0</v>
      </c>
      <c r="AD31" s="38">
        <f>T31*2</f>
        <v>0</v>
      </c>
      <c r="AF31" s="38">
        <f>R31+S31</f>
        <v>0</v>
      </c>
      <c r="AG31" s="38">
        <f>T31</f>
        <v>0</v>
      </c>
      <c r="AH31" s="67">
        <f>IF(T31&gt;0,((AC31/AB31)+(AE31/AD31)+(AF31/AG31))/3)</f>
        <v>0</v>
      </c>
      <c r="CH31" s="57"/>
      <c r="DA31" s="34"/>
      <c r="DB31" s="34"/>
      <c r="DC31" s="34"/>
      <c r="DD31" s="34"/>
      <c r="DE31" s="34"/>
      <c r="DF31" s="34"/>
      <c r="DG31" s="34"/>
      <c r="DM31" t="s" s="41">
        <v>174</v>
      </c>
      <c r="DN31" t="s" s="41">
        <v>174</v>
      </c>
      <c r="DO31" t="s" s="41">
        <v>174</v>
      </c>
      <c r="DP31" t="s" s="41">
        <v>174</v>
      </c>
      <c r="DQ31" t="s" s="41">
        <v>174</v>
      </c>
      <c r="DR31" t="s" s="41">
        <v>174</v>
      </c>
      <c r="DS31" t="s" s="41">
        <v>174</v>
      </c>
      <c r="DT31" t="s" s="41">
        <v>174</v>
      </c>
      <c r="DU31" t="s" s="41">
        <v>174</v>
      </c>
      <c r="DV31" t="s" s="41">
        <v>174</v>
      </c>
      <c r="DW31" t="s" s="41">
        <v>174</v>
      </c>
      <c r="DX31" t="s" s="110">
        <v>174</v>
      </c>
      <c r="DY31" t="s" s="64">
        <v>155</v>
      </c>
      <c r="DZ31" t="s" s="65">
        <v>157</v>
      </c>
      <c r="EA31" t="s" s="13">
        <v>158</v>
      </c>
      <c r="EB31" t="s" s="13">
        <v>159</v>
      </c>
      <c r="EC31" t="s" s="13">
        <v>160</v>
      </c>
      <c r="ED31" t="s" s="13">
        <v>161</v>
      </c>
      <c r="EE31" s="49">
        <f t="shared" si="782" ref="EE31:EJ31">$K$31</f>
        <v>9.166666666666666</v>
      </c>
      <c r="EF31" s="49">
        <f t="shared" si="782"/>
        <v>9.166666666666666</v>
      </c>
      <c r="EG31" s="49">
        <f t="shared" si="782"/>
        <v>9.166666666666666</v>
      </c>
      <c r="EH31" s="49">
        <f t="shared" si="782"/>
        <v>9.166666666666666</v>
      </c>
      <c r="EI31" s="49">
        <f t="shared" si="782"/>
        <v>9.166666666666666</v>
      </c>
      <c r="EJ31" s="49">
        <f t="shared" si="782"/>
        <v>9.166666666666666</v>
      </c>
    </row>
    <row r="32" s="25" customFormat="1" ht="15" customHeight="1">
      <c r="A32" t="s" s="13">
        <v>210</v>
      </c>
      <c r="B32" s="31">
        <v>4284</v>
      </c>
      <c r="C32" t="s" s="13">
        <v>182</v>
      </c>
      <c r="D32" t="s" s="13">
        <v>153</v>
      </c>
      <c r="E32" t="s" s="13">
        <v>188</v>
      </c>
      <c r="F32" t="s" s="13">
        <v>202</v>
      </c>
      <c r="G32" s="77">
        <v>55000</v>
      </c>
      <c r="H32" s="31">
        <v>8</v>
      </c>
      <c r="I32" s="66">
        <f>G32/1000/H32</f>
        <v>6.875</v>
      </c>
      <c r="J32" s="31">
        <v>6</v>
      </c>
      <c r="K32" s="34">
        <f>IF(G32&gt;0,G32/1000/J32,"")</f>
        <v>9.166666666666666</v>
      </c>
      <c r="V32" s="38">
        <f>IF(U32&gt;0,U32-Q32)</f>
        <v>0</v>
      </c>
      <c r="X32" s="38">
        <f>IF(W32&gt;0,W32-U32)</f>
        <v>0</v>
      </c>
      <c r="Z32" s="38">
        <f>IF(Y32&gt;0,Y32-W32)</f>
        <v>0</v>
      </c>
      <c r="AB32" s="38">
        <f>T32*(3/5)</f>
        <v>0</v>
      </c>
      <c r="AD32" s="38">
        <f>T32*2</f>
        <v>0</v>
      </c>
      <c r="AF32" s="38">
        <f>R32+S32</f>
        <v>0</v>
      </c>
      <c r="AG32" s="38">
        <f>T32</f>
        <v>0</v>
      </c>
      <c r="AH32" s="67">
        <f>IF(T32&gt;0,((AC32/AB32)+(AE32/AD32)+(AF32/AG32))/3)</f>
        <v>0</v>
      </c>
      <c r="DM32" t="s" s="41">
        <v>174</v>
      </c>
      <c r="DN32" t="s" s="41">
        <v>174</v>
      </c>
      <c r="DO32" t="s" s="41">
        <v>174</v>
      </c>
      <c r="DP32" t="s" s="41">
        <v>174</v>
      </c>
      <c r="DQ32" t="s" s="41">
        <v>174</v>
      </c>
      <c r="DR32" t="s" s="41">
        <v>174</v>
      </c>
      <c r="DS32" t="s" s="41">
        <v>174</v>
      </c>
      <c r="DT32" t="s" s="41">
        <v>174</v>
      </c>
      <c r="DU32" t="s" s="41">
        <v>174</v>
      </c>
      <c r="DV32" t="s" s="41">
        <v>174</v>
      </c>
      <c r="DW32" t="s" s="41">
        <v>174</v>
      </c>
      <c r="DX32" t="s" s="110">
        <v>174</v>
      </c>
      <c r="DY32" t="s" s="64">
        <v>155</v>
      </c>
      <c r="DZ32" t="s" s="65">
        <v>157</v>
      </c>
      <c r="EA32" t="s" s="13">
        <v>158</v>
      </c>
      <c r="EB32" t="s" s="13">
        <v>159</v>
      </c>
      <c r="EC32" t="s" s="13">
        <v>160</v>
      </c>
      <c r="ED32" t="s" s="13">
        <v>161</v>
      </c>
      <c r="EE32" s="59">
        <f t="shared" si="798" ref="EE32:EJ32">$K$32</f>
        <v>9.166666666666666</v>
      </c>
      <c r="EF32" s="59">
        <f t="shared" si="798"/>
        <v>9.166666666666666</v>
      </c>
      <c r="EG32" s="59">
        <f t="shared" si="798"/>
        <v>9.166666666666666</v>
      </c>
      <c r="EH32" s="59">
        <f t="shared" si="798"/>
        <v>9.166666666666666</v>
      </c>
      <c r="EI32" s="59">
        <f t="shared" si="798"/>
        <v>9.166666666666666</v>
      </c>
      <c r="EJ32" s="59">
        <f t="shared" si="798"/>
        <v>9.166666666666666</v>
      </c>
    </row>
    <row r="33" s="25" customFormat="1" ht="15" customHeight="1">
      <c r="A33" t="s" s="13">
        <v>211</v>
      </c>
      <c r="B33" s="31">
        <v>4288</v>
      </c>
      <c r="C33" t="s" s="13">
        <v>182</v>
      </c>
      <c r="D33" t="s" s="13">
        <v>183</v>
      </c>
      <c r="E33" t="s" s="13">
        <v>212</v>
      </c>
      <c r="F33" t="s" s="13">
        <v>202</v>
      </c>
      <c r="G33" s="77">
        <v>45000</v>
      </c>
      <c r="H33" s="31">
        <v>10</v>
      </c>
      <c r="I33" s="66">
        <f>G33/1000/H33</f>
        <v>4.5</v>
      </c>
      <c r="J33" s="31">
        <v>5</v>
      </c>
      <c r="K33" s="66">
        <f>IF(G33&gt;0,G33/1000/J33,"")</f>
        <v>9</v>
      </c>
      <c r="V33" s="38">
        <f>IF(U33&gt;0,U33-Q33)</f>
        <v>0</v>
      </c>
      <c r="X33" s="38">
        <f>IF(W33&gt;0,W33-U33)</f>
        <v>0</v>
      </c>
      <c r="Z33" s="38">
        <f>IF(Y33&gt;0,Y33-W33)</f>
        <v>0</v>
      </c>
      <c r="AB33" s="38">
        <f>T33*(3/5)</f>
        <v>0</v>
      </c>
      <c r="AD33" s="38">
        <f>T33*2</f>
        <v>0</v>
      </c>
      <c r="AF33" s="38">
        <f>R33+S33</f>
        <v>0</v>
      </c>
      <c r="AG33" s="38">
        <f>T33</f>
        <v>0</v>
      </c>
      <c r="AH33" s="67">
        <f>IF(T33&gt;0,((AC33/AB33)+(AE33/AD33)+(AF33/AG33))/3)</f>
        <v>0</v>
      </c>
      <c r="DZ33" t="s" s="65">
        <v>155</v>
      </c>
      <c r="EA33" t="s" s="13">
        <v>157</v>
      </c>
      <c r="EB33" t="s" s="13">
        <v>158</v>
      </c>
      <c r="EC33" t="s" s="13">
        <v>159</v>
      </c>
      <c r="ED33" t="s" s="13">
        <v>160</v>
      </c>
      <c r="EE33" t="s" s="13">
        <v>161</v>
      </c>
      <c r="EF33" s="111">
        <f t="shared" si="814" ref="EF33:EJ33">$K$33</f>
        <v>9</v>
      </c>
      <c r="EG33" s="111">
        <f t="shared" si="814"/>
        <v>9</v>
      </c>
      <c r="EH33" s="111">
        <f t="shared" si="814"/>
        <v>9</v>
      </c>
      <c r="EI33" s="111">
        <f t="shared" si="814"/>
        <v>9</v>
      </c>
      <c r="EJ33" s="111">
        <f t="shared" si="814"/>
        <v>9</v>
      </c>
    </row>
    <row r="34" s="25" customFormat="1" ht="15" customHeight="1">
      <c r="A34" t="s" s="13">
        <v>213</v>
      </c>
      <c r="B34" s="31">
        <v>4276</v>
      </c>
      <c r="C34" t="s" s="13">
        <v>182</v>
      </c>
      <c r="D34" t="s" s="13">
        <v>172</v>
      </c>
      <c r="E34" t="s" s="13">
        <v>154</v>
      </c>
      <c r="F34" t="s" s="13">
        <v>202</v>
      </c>
      <c r="G34" s="77">
        <v>100000</v>
      </c>
      <c r="H34" s="31">
        <v>10</v>
      </c>
      <c r="I34" s="66">
        <f>G34/1000/H34</f>
        <v>10</v>
      </c>
      <c r="J34" s="31">
        <v>10</v>
      </c>
      <c r="K34" s="66">
        <f>IF(G34&gt;0,G34/1000/J34,"")</f>
        <v>10</v>
      </c>
      <c r="V34" s="38">
        <f>IF(U34&gt;0,U34-Q34)</f>
        <v>0</v>
      </c>
      <c r="X34" s="38">
        <f>IF(W34&gt;0,W34-U34)</f>
        <v>0</v>
      </c>
      <c r="Z34" s="38">
        <f>IF(Y34&gt;0,Y34-W34)</f>
        <v>0</v>
      </c>
      <c r="AB34" s="38">
        <f>T34*(3/5)</f>
        <v>0</v>
      </c>
      <c r="AD34" s="38">
        <f>T34*2</f>
        <v>0</v>
      </c>
      <c r="AF34" s="38">
        <f>R34+S34</f>
        <v>0</v>
      </c>
      <c r="AG34" s="38">
        <f>T34</f>
        <v>0</v>
      </c>
      <c r="AH34" s="67">
        <f>IF(T34&gt;0,((AC34/AB34)+(AE34/AD34)+(AF34/AG34))/3)</f>
        <v>0</v>
      </c>
      <c r="EA34" t="s" s="13">
        <v>155</v>
      </c>
      <c r="EB34" t="s" s="13">
        <v>157</v>
      </c>
      <c r="EC34" t="s" s="13">
        <v>158</v>
      </c>
      <c r="ED34" t="s" s="13">
        <v>159</v>
      </c>
      <c r="EE34" t="s" s="13">
        <v>160</v>
      </c>
      <c r="EF34" t="s" s="13">
        <v>161</v>
      </c>
      <c r="EG34" s="42">
        <f t="shared" si="829" ref="EG34:EP34">$K$34</f>
        <v>10</v>
      </c>
      <c r="EH34" s="42">
        <f t="shared" si="829"/>
        <v>10</v>
      </c>
      <c r="EI34" s="42">
        <f t="shared" si="829"/>
        <v>10</v>
      </c>
      <c r="EJ34" s="42">
        <f t="shared" si="829"/>
        <v>10</v>
      </c>
      <c r="EK34" s="42">
        <f t="shared" si="829"/>
        <v>10</v>
      </c>
      <c r="EL34" s="42">
        <f t="shared" si="829"/>
        <v>10</v>
      </c>
      <c r="EM34" s="42">
        <f t="shared" si="829"/>
        <v>10</v>
      </c>
      <c r="EN34" s="42">
        <f t="shared" si="829"/>
        <v>10</v>
      </c>
      <c r="EO34" s="42">
        <f t="shared" si="829"/>
        <v>10</v>
      </c>
      <c r="EP34" s="42">
        <f t="shared" si="829"/>
        <v>10</v>
      </c>
    </row>
    <row r="35" s="25" customFormat="1" ht="15" customHeight="1">
      <c r="A35" t="s" s="13">
        <v>214</v>
      </c>
      <c r="B35" s="31">
        <v>6133</v>
      </c>
      <c r="C35" t="s" s="13">
        <v>171</v>
      </c>
      <c r="D35" t="s" s="13">
        <v>172</v>
      </c>
      <c r="E35" t="s" s="13">
        <v>212</v>
      </c>
      <c r="F35" t="s" s="13">
        <v>202</v>
      </c>
      <c r="G35" s="77">
        <v>50000</v>
      </c>
      <c r="H35" s="31">
        <v>10</v>
      </c>
      <c r="I35" s="66">
        <f>G35/1000/H35</f>
        <v>5</v>
      </c>
      <c r="J35" s="31">
        <v>6</v>
      </c>
      <c r="K35" s="66">
        <f>IF(G35&gt;0,G35/1000/J35,"")</f>
        <v>8.333333333333334</v>
      </c>
      <c r="V35" s="38">
        <f>IF(U35&gt;0,U35-Q35)</f>
        <v>0</v>
      </c>
      <c r="X35" s="38">
        <f>IF(W35&gt;0,W35-U35)</f>
        <v>0</v>
      </c>
      <c r="Z35" s="38">
        <f>IF(Y35&gt;0,Y35-W35)</f>
        <v>0</v>
      </c>
      <c r="AB35" s="38">
        <f>T35*(3/5)</f>
        <v>0</v>
      </c>
      <c r="AD35" s="38">
        <f>T35*2</f>
        <v>0</v>
      </c>
      <c r="AF35" s="38">
        <f>R35+S35</f>
        <v>0</v>
      </c>
      <c r="AG35" s="38">
        <f>T35</f>
        <v>0</v>
      </c>
      <c r="AH35" s="67">
        <f>IF(T35&gt;0,((AC35/AB35)+(AE35/AD35)+(AF35/AG35))/3)</f>
        <v>0</v>
      </c>
      <c r="DW35" t="s" s="13">
        <v>155</v>
      </c>
      <c r="DX35" t="s" s="63">
        <v>157</v>
      </c>
      <c r="DY35" t="s" s="64">
        <v>158</v>
      </c>
      <c r="DZ35" t="s" s="65">
        <v>159</v>
      </c>
      <c r="EA35" t="s" s="13">
        <v>155</v>
      </c>
      <c r="EB35" t="s" s="13">
        <v>157</v>
      </c>
      <c r="EC35" t="s" s="13">
        <v>158</v>
      </c>
      <c r="ED35" t="s" s="13">
        <v>159</v>
      </c>
      <c r="EE35" t="s" s="13">
        <v>160</v>
      </c>
      <c r="EF35" t="s" s="13">
        <v>161</v>
      </c>
      <c r="EG35" s="111">
        <f t="shared" si="849" ref="EG35:EL35">$K$35</f>
        <v>8.333333333333334</v>
      </c>
      <c r="EH35" s="111">
        <f t="shared" si="849"/>
        <v>8.333333333333334</v>
      </c>
      <c r="EI35" s="111">
        <f t="shared" si="849"/>
        <v>8.333333333333334</v>
      </c>
      <c r="EJ35" s="111">
        <f t="shared" si="849"/>
        <v>8.333333333333334</v>
      </c>
      <c r="EK35" s="111">
        <f t="shared" si="849"/>
        <v>8.333333333333334</v>
      </c>
      <c r="EL35" s="111">
        <f t="shared" si="849"/>
        <v>8.333333333333334</v>
      </c>
    </row>
    <row r="36" s="25" customFormat="1" ht="15" customHeight="1">
      <c r="A36" t="s" s="13">
        <v>215</v>
      </c>
      <c r="B36" s="31">
        <v>6155</v>
      </c>
      <c r="C36" t="s" s="13">
        <v>171</v>
      </c>
      <c r="D36" t="s" s="13">
        <v>172</v>
      </c>
      <c r="E36" t="s" s="13">
        <v>212</v>
      </c>
      <c r="F36" t="s" s="13">
        <v>202</v>
      </c>
      <c r="G36" s="77">
        <v>14000</v>
      </c>
      <c r="H36" s="31">
        <v>10</v>
      </c>
      <c r="I36" s="66">
        <f>G36/1000/H36</f>
        <v>1.4</v>
      </c>
      <c r="J36" s="31">
        <v>2</v>
      </c>
      <c r="K36" s="66">
        <f>IF(G36&gt;0,G36/1000/J36,"")</f>
        <v>7</v>
      </c>
      <c r="V36" s="38">
        <f>IF(U36&gt;0,U36-Q36)</f>
        <v>0</v>
      </c>
      <c r="X36" s="38">
        <f>IF(W36&gt;0,W36-U36)</f>
        <v>0</v>
      </c>
      <c r="Z36" s="38">
        <f>IF(Y36&gt;0,Y36-W36)</f>
        <v>0</v>
      </c>
      <c r="AB36" s="38">
        <f>T36*(3/5)</f>
        <v>0</v>
      </c>
      <c r="AD36" s="38">
        <f>T36*2</f>
        <v>0</v>
      </c>
      <c r="AF36" s="38">
        <f>R36+S36</f>
        <v>0</v>
      </c>
      <c r="AG36" s="38">
        <f>T36</f>
        <v>0</v>
      </c>
      <c r="AH36" s="67">
        <f>IF(T36&gt;0,((AC36/AB36)+(AE36/AD36)+(AF36/AG36))/3)</f>
        <v>0</v>
      </c>
      <c r="DW36" t="s" s="41">
        <v>174</v>
      </c>
      <c r="DX36" t="s" s="110">
        <v>174</v>
      </c>
      <c r="DY36" t="s" s="112">
        <v>174</v>
      </c>
      <c r="DZ36" t="s" s="113">
        <v>174</v>
      </c>
      <c r="EA36" t="s" s="13">
        <v>155</v>
      </c>
      <c r="EB36" t="s" s="13">
        <v>157</v>
      </c>
      <c r="EC36" t="s" s="13">
        <v>158</v>
      </c>
      <c r="ED36" t="s" s="13">
        <v>159</v>
      </c>
      <c r="EE36" t="s" s="13">
        <v>160</v>
      </c>
      <c r="EF36" t="s" s="13">
        <v>161</v>
      </c>
      <c r="EG36" s="111">
        <f t="shared" si="865" ref="EG36:EH36">$K$36</f>
        <v>7</v>
      </c>
      <c r="EH36" s="111">
        <f t="shared" si="865"/>
        <v>7</v>
      </c>
    </row>
    <row r="37" s="25" customFormat="1" ht="15" customHeight="1">
      <c r="A37" t="s" s="13">
        <v>216</v>
      </c>
      <c r="B37" s="31">
        <v>5190</v>
      </c>
      <c r="C37" t="s" s="13">
        <v>152</v>
      </c>
      <c r="D37" t="s" s="13">
        <v>172</v>
      </c>
      <c r="E37" t="s" s="13">
        <v>176</v>
      </c>
      <c r="F37" t="s" s="13">
        <v>202</v>
      </c>
      <c r="G37" s="77">
        <v>150000</v>
      </c>
      <c r="H37" s="31">
        <v>12</v>
      </c>
      <c r="I37" s="33">
        <f>G37/1000/H37</f>
        <v>12.5</v>
      </c>
      <c r="J37" s="31">
        <v>14</v>
      </c>
      <c r="K37" s="34">
        <f>IF(G37&gt;0,G37/1000/J37,"")</f>
        <v>10.71428571428571</v>
      </c>
      <c r="V37" s="38">
        <f>IF(U37&gt;0,U37-Q37)</f>
        <v>0</v>
      </c>
      <c r="W37" s="35"/>
      <c r="X37" s="38">
        <f>IF(W37&gt;0,W37-U37)</f>
        <v>0</v>
      </c>
      <c r="Y37" s="35"/>
      <c r="Z37" s="38">
        <f>IF(Y37&gt;0,Y37-W37)</f>
        <v>0</v>
      </c>
      <c r="AB37" s="38">
        <f>T37*(3/5)</f>
        <v>0</v>
      </c>
      <c r="AD37" s="38">
        <f>T37*2</f>
        <v>0</v>
      </c>
      <c r="AF37" s="38">
        <f>R37+S37</f>
        <v>0</v>
      </c>
      <c r="AG37" s="38">
        <f>T37</f>
        <v>0</v>
      </c>
      <c r="AH37" s="67">
        <f>IF(T37&gt;0,((AC37/AB37)+(AE37/AD37)+(AF37/AG37))/3)</f>
        <v>0</v>
      </c>
      <c r="CH37" s="57"/>
      <c r="DA37" s="34"/>
      <c r="DB37" s="34"/>
      <c r="DC37" s="34"/>
      <c r="DD37" s="34"/>
      <c r="DE37" s="34"/>
      <c r="DF37" s="34"/>
      <c r="DG37" s="34"/>
      <c r="DH37" s="34"/>
      <c r="DI37" s="34"/>
      <c r="DJ37" s="87"/>
      <c r="DM37" t="s" s="41">
        <v>174</v>
      </c>
      <c r="DN37" t="s" s="41">
        <v>174</v>
      </c>
      <c r="DO37" t="s" s="41">
        <v>174</v>
      </c>
      <c r="DP37" t="s" s="41">
        <v>174</v>
      </c>
      <c r="DQ37" t="s" s="41">
        <v>174</v>
      </c>
      <c r="DR37" t="s" s="41">
        <v>174</v>
      </c>
      <c r="DS37" t="s" s="41">
        <v>174</v>
      </c>
      <c r="DT37" t="s" s="41">
        <v>174</v>
      </c>
      <c r="DU37" t="s" s="41">
        <v>174</v>
      </c>
      <c r="DV37" t="s" s="41">
        <v>174</v>
      </c>
      <c r="DW37" t="s" s="41">
        <v>174</v>
      </c>
      <c r="DX37" t="s" s="110">
        <v>174</v>
      </c>
      <c r="DY37" t="s" s="64">
        <v>155</v>
      </c>
      <c r="DZ37" t="s" s="65">
        <v>157</v>
      </c>
      <c r="EA37" t="s" s="13">
        <v>155</v>
      </c>
      <c r="EB37" t="s" s="13">
        <v>157</v>
      </c>
      <c r="EC37" t="s" s="13">
        <v>158</v>
      </c>
      <c r="ED37" t="s" s="13">
        <v>159</v>
      </c>
      <c r="EE37" t="s" s="13">
        <v>160</v>
      </c>
      <c r="EF37" t="s" s="13">
        <v>161</v>
      </c>
      <c r="EG37" s="53">
        <f t="shared" si="877" ref="EG37:ET37">$K$37</f>
        <v>10.71428571428571</v>
      </c>
      <c r="EH37" s="53">
        <f t="shared" si="877"/>
        <v>10.71428571428571</v>
      </c>
      <c r="EI37" s="53">
        <f t="shared" si="877"/>
        <v>10.71428571428571</v>
      </c>
      <c r="EJ37" s="53">
        <f t="shared" si="877"/>
        <v>10.71428571428571</v>
      </c>
      <c r="EK37" s="53">
        <f t="shared" si="877"/>
        <v>10.71428571428571</v>
      </c>
      <c r="EL37" s="53">
        <f t="shared" si="877"/>
        <v>10.71428571428571</v>
      </c>
      <c r="EM37" s="53">
        <f t="shared" si="877"/>
        <v>10.71428571428571</v>
      </c>
      <c r="EN37" s="53">
        <f t="shared" si="877"/>
        <v>10.71428571428571</v>
      </c>
      <c r="EO37" s="53">
        <f t="shared" si="877"/>
        <v>10.71428571428571</v>
      </c>
      <c r="EP37" s="53">
        <f t="shared" si="877"/>
        <v>10.71428571428571</v>
      </c>
      <c r="EQ37" s="53">
        <f t="shared" si="877"/>
        <v>10.71428571428571</v>
      </c>
      <c r="ER37" s="53">
        <f t="shared" si="877"/>
        <v>10.71428571428571</v>
      </c>
      <c r="ES37" s="53">
        <f t="shared" si="877"/>
        <v>10.71428571428571</v>
      </c>
      <c r="ET37" s="53">
        <f t="shared" si="877"/>
        <v>10.71428571428571</v>
      </c>
    </row>
    <row r="38" s="25" customFormat="1" ht="15" customHeight="1">
      <c r="A38" t="s" s="13">
        <v>217</v>
      </c>
      <c r="B38" s="31">
        <v>6140</v>
      </c>
      <c r="C38" t="s" s="13">
        <v>171</v>
      </c>
      <c r="D38" t="s" s="13">
        <v>172</v>
      </c>
      <c r="E38" t="s" s="13">
        <v>173</v>
      </c>
      <c r="F38" t="s" s="13">
        <v>202</v>
      </c>
      <c r="G38" s="77">
        <v>200000</v>
      </c>
      <c r="H38" s="31">
        <v>10</v>
      </c>
      <c r="I38" s="34">
        <f>G38/1000/H38</f>
        <v>20</v>
      </c>
      <c r="J38" s="31">
        <v>14</v>
      </c>
      <c r="K38" s="66">
        <f>IF(G38&gt;0,G38/1000/J38,"")</f>
        <v>14.28571428571429</v>
      </c>
      <c r="V38" s="38">
        <f>IF(U38&gt;0,U38-Q38)</f>
        <v>0</v>
      </c>
      <c r="X38" s="38">
        <f>IF(W38&gt;0,W38-U38)</f>
        <v>0</v>
      </c>
      <c r="Z38" s="38">
        <f>IF(Y38&gt;0,Y38-W38)</f>
        <v>0</v>
      </c>
      <c r="AB38" s="38">
        <f>T38*(3/5)</f>
        <v>0</v>
      </c>
      <c r="AD38" s="38">
        <f>T38*2</f>
        <v>0</v>
      </c>
      <c r="AF38" s="38">
        <f>R38+S38</f>
        <v>0</v>
      </c>
      <c r="AG38" s="38">
        <f>T38</f>
        <v>0</v>
      </c>
      <c r="AH38" s="67">
        <f>IF(T38&gt;0,((AC38/AB38)+(AE38/AD38)+(AF38/AG38))/3)</f>
        <v>0</v>
      </c>
      <c r="EB38" t="s" s="13">
        <v>155</v>
      </c>
      <c r="EC38" t="s" s="13">
        <v>157</v>
      </c>
      <c r="ED38" t="s" s="13">
        <v>158</v>
      </c>
      <c r="EE38" t="s" s="13">
        <v>159</v>
      </c>
      <c r="EF38" t="s" s="13">
        <v>160</v>
      </c>
      <c r="EG38" t="s" s="13">
        <v>161</v>
      </c>
      <c r="EH38" s="49">
        <f t="shared" si="901" ref="EH38:FB38">$K$38</f>
        <v>14.28571428571429</v>
      </c>
      <c r="EI38" s="49">
        <f t="shared" si="901"/>
        <v>14.28571428571429</v>
      </c>
      <c r="EJ38" s="49">
        <f t="shared" si="901"/>
        <v>14.28571428571429</v>
      </c>
      <c r="EK38" s="49">
        <f t="shared" si="901"/>
        <v>14.28571428571429</v>
      </c>
      <c r="EL38" s="49">
        <f t="shared" si="901"/>
        <v>14.28571428571429</v>
      </c>
      <c r="EM38" s="49">
        <f t="shared" si="901"/>
        <v>14.28571428571429</v>
      </c>
      <c r="EN38" s="49">
        <f t="shared" si="901"/>
        <v>14.28571428571429</v>
      </c>
      <c r="EO38" s="49">
        <f t="shared" si="901"/>
        <v>14.28571428571429</v>
      </c>
      <c r="EP38" s="49">
        <f t="shared" si="901"/>
        <v>14.28571428571429</v>
      </c>
      <c r="EQ38" s="49">
        <f t="shared" si="901"/>
        <v>14.28571428571429</v>
      </c>
      <c r="ER38" s="49">
        <f t="shared" si="901"/>
        <v>14.28571428571429</v>
      </c>
      <c r="ES38" s="49">
        <f t="shared" si="901"/>
        <v>14.28571428571429</v>
      </c>
      <c r="ET38" s="49">
        <f t="shared" si="901"/>
        <v>14.28571428571429</v>
      </c>
      <c r="EU38" s="49">
        <f t="shared" si="901"/>
        <v>14.28571428571429</v>
      </c>
      <c r="EV38" s="49">
        <f t="shared" si="901"/>
        <v>14.28571428571429</v>
      </c>
      <c r="EW38" s="49">
        <f t="shared" si="901"/>
        <v>14.28571428571429</v>
      </c>
      <c r="EX38" s="49">
        <f t="shared" si="901"/>
        <v>14.28571428571429</v>
      </c>
      <c r="EY38" s="49">
        <f t="shared" si="901"/>
        <v>14.28571428571429</v>
      </c>
      <c r="EZ38" s="49">
        <f t="shared" si="901"/>
        <v>14.28571428571429</v>
      </c>
      <c r="FA38" s="49">
        <f t="shared" si="901"/>
        <v>14.28571428571429</v>
      </c>
      <c r="FB38" s="49">
        <f t="shared" si="901"/>
        <v>14.28571428571429</v>
      </c>
    </row>
    <row r="39" s="25" customFormat="1" ht="15" customHeight="1">
      <c r="A39" t="s" s="13">
        <v>218</v>
      </c>
      <c r="B39" s="31">
        <v>5179</v>
      </c>
      <c r="C39" t="s" s="13">
        <v>152</v>
      </c>
      <c r="D39" t="s" s="13">
        <v>153</v>
      </c>
      <c r="E39" t="s" s="13">
        <v>154</v>
      </c>
      <c r="F39" t="s" s="13">
        <v>202</v>
      </c>
      <c r="G39" s="77">
        <v>350000</v>
      </c>
      <c r="H39" s="31">
        <v>12</v>
      </c>
      <c r="I39" s="66">
        <f>G39/1000/H39</f>
        <v>29.16666666666667</v>
      </c>
      <c r="J39" s="31">
        <v>18</v>
      </c>
      <c r="K39" s="34">
        <f>IF(G39&gt;0,G39/1000/J39,"")</f>
        <v>19.44444444444444</v>
      </c>
      <c r="V39" s="38">
        <f>IF(U39&gt;0,U39-Q39)</f>
        <v>0</v>
      </c>
      <c r="X39" s="38">
        <f>IF(W39&gt;0,W39-U39)</f>
        <v>0</v>
      </c>
      <c r="Z39" s="38">
        <f>IF(Y39&gt;0,Y39-W39)</f>
        <v>0</v>
      </c>
      <c r="AB39" s="38">
        <f>T39*(3/5)</f>
        <v>0</v>
      </c>
      <c r="AD39" s="38">
        <f>T39*2</f>
        <v>0</v>
      </c>
      <c r="AF39" s="38">
        <f>R39+S39</f>
        <v>0</v>
      </c>
      <c r="AG39" s="38">
        <f>T39</f>
        <v>0</v>
      </c>
      <c r="AH39" s="67">
        <f>IF(T39&gt;0,((AC39/AB39)+(AE39/AD39)+(AF39/AG39))/3)</f>
        <v>0</v>
      </c>
      <c r="DM39" t="s" s="41">
        <v>174</v>
      </c>
      <c r="DN39" t="s" s="41">
        <v>174</v>
      </c>
      <c r="DO39" t="s" s="41">
        <v>174</v>
      </c>
      <c r="DP39" t="s" s="41">
        <v>174</v>
      </c>
      <c r="DQ39" t="s" s="41">
        <v>174</v>
      </c>
      <c r="DR39" t="s" s="41">
        <v>174</v>
      </c>
      <c r="DS39" t="s" s="41">
        <v>174</v>
      </c>
      <c r="DT39" t="s" s="41">
        <v>174</v>
      </c>
      <c r="DU39" t="s" s="41">
        <v>174</v>
      </c>
      <c r="DV39" t="s" s="41">
        <v>174</v>
      </c>
      <c r="DW39" t="s" s="41">
        <v>174</v>
      </c>
      <c r="DX39" t="s" s="110">
        <v>174</v>
      </c>
      <c r="DY39" t="s" s="64">
        <v>155</v>
      </c>
      <c r="DZ39" t="s" s="65">
        <v>157</v>
      </c>
      <c r="EA39" t="s" s="13">
        <v>155</v>
      </c>
      <c r="EB39" t="s" s="13">
        <v>157</v>
      </c>
      <c r="EC39" t="s" s="13">
        <v>155</v>
      </c>
      <c r="ED39" t="s" s="13">
        <v>157</v>
      </c>
      <c r="EE39" t="s" s="13">
        <v>158</v>
      </c>
      <c r="EF39" t="s" s="13">
        <v>159</v>
      </c>
      <c r="EG39" t="s" s="13">
        <v>160</v>
      </c>
      <c r="EH39" t="s" s="13">
        <v>161</v>
      </c>
      <c r="EI39" s="42">
        <f t="shared" si="932" ref="EI39:EZ39">$K$39</f>
        <v>19.44444444444444</v>
      </c>
      <c r="EJ39" s="42">
        <f t="shared" si="932"/>
        <v>19.44444444444444</v>
      </c>
      <c r="EK39" s="42">
        <f t="shared" si="932"/>
        <v>19.44444444444444</v>
      </c>
      <c r="EL39" s="42">
        <f t="shared" si="932"/>
        <v>19.44444444444444</v>
      </c>
      <c r="EM39" s="42">
        <f t="shared" si="932"/>
        <v>19.44444444444444</v>
      </c>
      <c r="EN39" s="42">
        <f t="shared" si="932"/>
        <v>19.44444444444444</v>
      </c>
      <c r="EO39" s="42">
        <f t="shared" si="932"/>
        <v>19.44444444444444</v>
      </c>
      <c r="EP39" s="42">
        <f t="shared" si="932"/>
        <v>19.44444444444444</v>
      </c>
      <c r="EQ39" s="42">
        <f t="shared" si="932"/>
        <v>19.44444444444444</v>
      </c>
      <c r="ER39" s="42">
        <f t="shared" si="932"/>
        <v>19.44444444444444</v>
      </c>
      <c r="ES39" s="42">
        <f t="shared" si="932"/>
        <v>19.44444444444444</v>
      </c>
      <c r="ET39" s="42">
        <f t="shared" si="932"/>
        <v>19.44444444444444</v>
      </c>
      <c r="EU39" s="42">
        <f t="shared" si="932"/>
        <v>19.44444444444444</v>
      </c>
      <c r="EV39" s="42">
        <f t="shared" si="932"/>
        <v>19.44444444444444</v>
      </c>
      <c r="EW39" s="42">
        <f t="shared" si="932"/>
        <v>19.44444444444444</v>
      </c>
      <c r="EX39" s="42">
        <f t="shared" si="932"/>
        <v>19.44444444444444</v>
      </c>
      <c r="EY39" s="42">
        <f t="shared" si="932"/>
        <v>19.44444444444444</v>
      </c>
      <c r="EZ39" s="42">
        <f t="shared" si="932"/>
        <v>19.44444444444444</v>
      </c>
    </row>
    <row r="40" s="25" customFormat="1" ht="15" customHeight="1">
      <c r="A40" t="s" s="13">
        <v>219</v>
      </c>
      <c r="B40" s="31">
        <v>4310</v>
      </c>
      <c r="C40" t="s" s="13">
        <v>182</v>
      </c>
      <c r="D40" t="s" s="13">
        <v>153</v>
      </c>
      <c r="E40" t="s" s="13">
        <v>212</v>
      </c>
      <c r="F40" t="s" s="13">
        <v>202</v>
      </c>
      <c r="G40" s="77">
        <v>75000</v>
      </c>
      <c r="H40" s="31">
        <v>10</v>
      </c>
      <c r="I40" s="66">
        <f>G40/1000/H40</f>
        <v>7.5</v>
      </c>
      <c r="J40" s="31">
        <v>8</v>
      </c>
      <c r="K40" s="66">
        <f>IF(G40&gt;0,G40/1000/J40,"")</f>
        <v>9.375</v>
      </c>
      <c r="V40" s="38">
        <f>IF(U40&gt;0,U40-Q40)</f>
        <v>0</v>
      </c>
      <c r="X40" s="38">
        <f>IF(W40&gt;0,W40-U40)</f>
        <v>0</v>
      </c>
      <c r="Z40" s="38">
        <f>IF(Y40&gt;0,Y40-W40)</f>
        <v>0</v>
      </c>
      <c r="AB40" s="38">
        <f>T40*(3/5)</f>
        <v>0</v>
      </c>
      <c r="AD40" s="38">
        <f>T40*2</f>
        <v>0</v>
      </c>
      <c r="AF40" s="38">
        <f>R40+S40</f>
        <v>0</v>
      </c>
      <c r="AG40" s="38">
        <f>T40</f>
        <v>0</v>
      </c>
      <c r="AH40" s="67">
        <f>IF(T40&gt;0,((AC40/AB40)+(AE40/AD40)+(AF40/AG40))/3)</f>
        <v>0</v>
      </c>
      <c r="DW40" t="s" s="41">
        <v>174</v>
      </c>
      <c r="DX40" t="s" s="110">
        <v>174</v>
      </c>
      <c r="DY40" t="s" s="112">
        <v>174</v>
      </c>
      <c r="DZ40" t="s" s="113">
        <v>174</v>
      </c>
      <c r="EA40" t="s" s="41">
        <v>174</v>
      </c>
      <c r="EB40" t="s" s="41">
        <v>174</v>
      </c>
      <c r="EC40" t="s" s="41">
        <v>155</v>
      </c>
      <c r="ED40" t="s" s="41">
        <v>174</v>
      </c>
      <c r="EE40" t="s" s="41">
        <v>174</v>
      </c>
      <c r="EF40" t="s" s="13">
        <v>155</v>
      </c>
      <c r="EG40" t="s" s="13">
        <v>157</v>
      </c>
      <c r="EH40" t="s" s="13">
        <v>158</v>
      </c>
      <c r="EI40" t="s" s="13">
        <v>159</v>
      </c>
      <c r="EJ40" t="s" s="13">
        <v>160</v>
      </c>
      <c r="EK40" t="s" s="13">
        <v>161</v>
      </c>
      <c r="EL40" s="111">
        <f t="shared" si="960" ref="EL40:ES40">$K$40</f>
        <v>9.375</v>
      </c>
      <c r="EM40" s="111">
        <f t="shared" si="960"/>
        <v>9.375</v>
      </c>
      <c r="EN40" s="111">
        <f t="shared" si="960"/>
        <v>9.375</v>
      </c>
      <c r="EO40" s="111">
        <f t="shared" si="960"/>
        <v>9.375</v>
      </c>
      <c r="EP40" s="111">
        <f t="shared" si="960"/>
        <v>9.375</v>
      </c>
      <c r="EQ40" s="111">
        <f t="shared" si="960"/>
        <v>9.375</v>
      </c>
      <c r="ER40" s="111">
        <f t="shared" si="960"/>
        <v>9.375</v>
      </c>
      <c r="ES40" s="111">
        <f t="shared" si="960"/>
        <v>9.375</v>
      </c>
    </row>
    <row r="41" s="25" customFormat="1" ht="15.75" customHeight="1">
      <c r="A41" t="s" s="13">
        <v>220</v>
      </c>
      <c r="B41" s="31">
        <v>4278</v>
      </c>
      <c r="C41" t="s" s="13">
        <v>182</v>
      </c>
      <c r="D41" t="s" s="13">
        <v>183</v>
      </c>
      <c r="E41" t="s" s="13">
        <v>176</v>
      </c>
      <c r="F41" t="s" s="13">
        <v>202</v>
      </c>
      <c r="G41" s="77">
        <v>70000</v>
      </c>
      <c r="H41" s="31">
        <v>8</v>
      </c>
      <c r="I41" s="33">
        <f>G41/1000/H41</f>
        <v>8.75</v>
      </c>
      <c r="J41" s="31">
        <v>8</v>
      </c>
      <c r="K41" s="34">
        <f>IF(G41&gt;0,G41/1000/J41,"")</f>
        <v>8.75</v>
      </c>
      <c r="V41" s="38">
        <f>IF(U41&gt;0,U41-Q41)</f>
        <v>0</v>
      </c>
      <c r="W41" s="35"/>
      <c r="X41" s="38">
        <f>IF(W41&gt;0,W41-U41)</f>
        <v>0</v>
      </c>
      <c r="Y41" s="35"/>
      <c r="Z41" s="38">
        <f>IF(Y41&gt;0,Y41-W41)</f>
        <v>0</v>
      </c>
      <c r="AB41" s="38">
        <f>T41*(3/5)</f>
        <v>0</v>
      </c>
      <c r="AD41" s="38">
        <f>T41*2</f>
        <v>0</v>
      </c>
      <c r="AF41" s="38">
        <f>R41+S41</f>
        <v>0</v>
      </c>
      <c r="AG41" s="38">
        <f>T41</f>
        <v>0</v>
      </c>
      <c r="AH41" s="67">
        <f>IF(T41&gt;0,((AC41/AB41)+(AE41/AD41)+(AF41/AG41))/3)</f>
        <v>0</v>
      </c>
      <c r="CH41" s="57"/>
      <c r="DE41" s="33"/>
      <c r="DF41" s="33"/>
      <c r="DG41" s="33"/>
      <c r="DM41" t="s" s="41">
        <v>174</v>
      </c>
      <c r="DN41" t="s" s="41">
        <v>174</v>
      </c>
      <c r="DO41" t="s" s="41">
        <v>174</v>
      </c>
      <c r="DP41" t="s" s="41">
        <v>174</v>
      </c>
      <c r="DQ41" t="s" s="41">
        <v>174</v>
      </c>
      <c r="DR41" t="s" s="41">
        <v>174</v>
      </c>
      <c r="DS41" t="s" s="41">
        <v>174</v>
      </c>
      <c r="DT41" t="s" s="41">
        <v>174</v>
      </c>
      <c r="DU41" t="s" s="41">
        <v>174</v>
      </c>
      <c r="DV41" t="s" s="41">
        <v>174</v>
      </c>
      <c r="DW41" t="s" s="41">
        <v>174</v>
      </c>
      <c r="DX41" t="s" s="110">
        <v>174</v>
      </c>
      <c r="DY41" t="s" s="112">
        <v>174</v>
      </c>
      <c r="DZ41" t="s" s="113">
        <v>155</v>
      </c>
      <c r="EA41" t="s" s="41">
        <v>174</v>
      </c>
      <c r="EB41" t="s" s="41">
        <v>174</v>
      </c>
      <c r="EC41" t="s" s="41">
        <v>174</v>
      </c>
      <c r="ED41" t="s" s="13">
        <v>155</v>
      </c>
      <c r="EE41" t="s" s="13">
        <v>157</v>
      </c>
      <c r="EF41" t="s" s="13">
        <v>158</v>
      </c>
      <c r="EG41" t="s" s="13">
        <v>159</v>
      </c>
      <c r="EH41" t="s" s="13">
        <v>160</v>
      </c>
      <c r="EI41" t="s" s="13">
        <v>161</v>
      </c>
      <c r="EJ41" s="53">
        <f t="shared" si="978" ref="EJ41:EQ41">$K$41</f>
        <v>8.75</v>
      </c>
      <c r="EK41" s="53">
        <f t="shared" si="978"/>
        <v>8.75</v>
      </c>
      <c r="EL41" s="53">
        <f t="shared" si="978"/>
        <v>8.75</v>
      </c>
      <c r="EM41" s="53">
        <f t="shared" si="978"/>
        <v>8.75</v>
      </c>
      <c r="EN41" s="53">
        <f t="shared" si="978"/>
        <v>8.75</v>
      </c>
      <c r="EO41" s="53">
        <f t="shared" si="978"/>
        <v>8.75</v>
      </c>
      <c r="EP41" s="53">
        <f t="shared" si="978"/>
        <v>8.75</v>
      </c>
      <c r="EQ41" s="53">
        <f t="shared" si="978"/>
        <v>8.75</v>
      </c>
    </row>
    <row r="42" s="25" customFormat="1" ht="15" customHeight="1">
      <c r="A42" t="s" s="13">
        <v>221</v>
      </c>
      <c r="B42" s="31">
        <v>5201</v>
      </c>
      <c r="C42" t="s" s="13">
        <v>152</v>
      </c>
      <c r="D42" t="s" s="13">
        <v>172</v>
      </c>
      <c r="E42" t="s" s="13">
        <v>173</v>
      </c>
      <c r="F42" t="s" s="13">
        <v>202</v>
      </c>
      <c r="G42" s="77">
        <v>70000</v>
      </c>
      <c r="H42" s="31">
        <v>10</v>
      </c>
      <c r="I42" s="34">
        <f>G42/1000/H42</f>
        <v>7</v>
      </c>
      <c r="J42" s="31">
        <v>8</v>
      </c>
      <c r="K42" s="66">
        <f>IF(G42&gt;0,G42/1000/J42,"")</f>
        <v>8.75</v>
      </c>
      <c r="V42" s="38">
        <f>IF(U42&gt;0,U42-Q42)</f>
        <v>0</v>
      </c>
      <c r="X42" s="38">
        <f>IF(W42&gt;0,W42-U42)</f>
        <v>0</v>
      </c>
      <c r="Z42" s="38">
        <f>IF(Y42&gt;0,Y42-W42)</f>
        <v>0</v>
      </c>
      <c r="AB42" s="38">
        <f>T42*(3/5)</f>
        <v>0</v>
      </c>
      <c r="AD42" s="38">
        <f>T42*2</f>
        <v>0</v>
      </c>
      <c r="AF42" s="38">
        <f>R42+S42</f>
        <v>0</v>
      </c>
      <c r="AG42" s="38">
        <f>T42</f>
        <v>0</v>
      </c>
      <c r="AH42" s="67">
        <f>IF(T42&gt;0,((AC42/AB42)+(AE42/AD42)+(AF42/AG42))/3)</f>
        <v>0</v>
      </c>
      <c r="EC42" t="s" s="13">
        <v>155</v>
      </c>
      <c r="ED42" t="s" s="13">
        <v>157</v>
      </c>
      <c r="EE42" t="s" s="13">
        <v>155</v>
      </c>
      <c r="EF42" t="s" s="13">
        <v>157</v>
      </c>
      <c r="EG42" t="s" s="13">
        <v>158</v>
      </c>
      <c r="EH42" t="s" s="13">
        <v>159</v>
      </c>
      <c r="EI42" t="s" s="13">
        <v>160</v>
      </c>
      <c r="EJ42" t="s" s="13">
        <v>161</v>
      </c>
      <c r="EK42" t="s" s="13">
        <v>162</v>
      </c>
      <c r="EL42" s="49">
        <f t="shared" si="996" ref="EL42:ES42">$K$42</f>
        <v>8.75</v>
      </c>
      <c r="EM42" s="49">
        <f t="shared" si="996"/>
        <v>8.75</v>
      </c>
      <c r="EN42" s="49">
        <f t="shared" si="996"/>
        <v>8.75</v>
      </c>
      <c r="EO42" s="49">
        <f t="shared" si="996"/>
        <v>8.75</v>
      </c>
      <c r="EP42" s="49">
        <f t="shared" si="996"/>
        <v>8.75</v>
      </c>
      <c r="EQ42" s="49">
        <f t="shared" si="996"/>
        <v>8.75</v>
      </c>
      <c r="ER42" s="49">
        <f t="shared" si="996"/>
        <v>8.75</v>
      </c>
      <c r="ES42" s="49">
        <f t="shared" si="996"/>
        <v>8.75</v>
      </c>
    </row>
    <row r="43" s="25" customFormat="1" ht="15" customHeight="1">
      <c r="A43" t="s" s="13">
        <v>222</v>
      </c>
      <c r="B43" s="31">
        <v>4302</v>
      </c>
      <c r="C43" t="s" s="13">
        <v>182</v>
      </c>
      <c r="D43" t="s" s="13">
        <v>172</v>
      </c>
      <c r="E43" t="s" s="13">
        <v>212</v>
      </c>
      <c r="F43" t="s" s="13">
        <v>202</v>
      </c>
      <c r="G43" s="77">
        <v>175000</v>
      </c>
      <c r="H43" s="31">
        <v>10</v>
      </c>
      <c r="I43" s="66">
        <f>G43/1000/H43</f>
        <v>17.5</v>
      </c>
      <c r="J43" s="31">
        <v>14</v>
      </c>
      <c r="K43" s="66">
        <f>IF(G43&gt;0,G43/1000/J43,"")</f>
        <v>12.5</v>
      </c>
      <c r="V43" s="38">
        <f>IF(U43&gt;0,U43-Q43)</f>
        <v>0</v>
      </c>
      <c r="X43" s="38">
        <f>IF(W43&gt;0,W43-U43)</f>
        <v>0</v>
      </c>
      <c r="Z43" s="38">
        <f>IF(Y43&gt;0,Y43-W43)</f>
        <v>0</v>
      </c>
      <c r="AB43" s="38">
        <f>T43*(3/5)</f>
        <v>0</v>
      </c>
      <c r="AD43" s="38">
        <f>T43*2</f>
        <v>0</v>
      </c>
      <c r="AF43" s="38">
        <f>R43+S43</f>
        <v>0</v>
      </c>
      <c r="AG43" s="38">
        <f>T43</f>
        <v>0</v>
      </c>
      <c r="AH43" s="67">
        <f>IF(T43&gt;0,((AC43/AB43)+(AE43/AD43)+(AF43/AG43))/3)</f>
        <v>0</v>
      </c>
      <c r="DW43" t="s" s="41">
        <v>174</v>
      </c>
      <c r="DX43" t="s" s="110">
        <v>174</v>
      </c>
      <c r="DY43" t="s" s="112">
        <v>174</v>
      </c>
      <c r="DZ43" t="s" s="113">
        <v>174</v>
      </c>
      <c r="EA43" t="s" s="41">
        <v>174</v>
      </c>
      <c r="EB43" t="s" s="41">
        <v>174</v>
      </c>
      <c r="EC43" t="s" s="41">
        <v>174</v>
      </c>
      <c r="ED43" t="s" s="41">
        <v>174</v>
      </c>
      <c r="EE43" t="s" s="41">
        <v>174</v>
      </c>
      <c r="EF43" t="s" s="13">
        <v>155</v>
      </c>
      <c r="EG43" t="s" s="13">
        <v>157</v>
      </c>
      <c r="EH43" t="s" s="13">
        <v>158</v>
      </c>
      <c r="EI43" t="s" s="13">
        <v>159</v>
      </c>
      <c r="EJ43" t="s" s="13">
        <v>160</v>
      </c>
      <c r="EK43" t="s" s="13">
        <v>161</v>
      </c>
      <c r="EL43" s="111">
        <f t="shared" si="1014" ref="EL43:EY43">$K$43</f>
        <v>12.5</v>
      </c>
      <c r="EM43" s="111">
        <f t="shared" si="1014"/>
        <v>12.5</v>
      </c>
      <c r="EN43" s="111">
        <f t="shared" si="1014"/>
        <v>12.5</v>
      </c>
      <c r="EO43" s="111">
        <f t="shared" si="1014"/>
        <v>12.5</v>
      </c>
      <c r="EP43" s="111">
        <f t="shared" si="1014"/>
        <v>12.5</v>
      </c>
      <c r="EQ43" s="111">
        <f t="shared" si="1014"/>
        <v>12.5</v>
      </c>
      <c r="ER43" s="111">
        <f t="shared" si="1014"/>
        <v>12.5</v>
      </c>
      <c r="ES43" s="111">
        <f t="shared" si="1014"/>
        <v>12.5</v>
      </c>
      <c r="ET43" s="111">
        <f t="shared" si="1014"/>
        <v>12.5</v>
      </c>
      <c r="EU43" s="111">
        <f t="shared" si="1014"/>
        <v>12.5</v>
      </c>
      <c r="EV43" s="111">
        <f t="shared" si="1014"/>
        <v>12.5</v>
      </c>
      <c r="EW43" s="111">
        <f t="shared" si="1014"/>
        <v>12.5</v>
      </c>
      <c r="EX43" s="111">
        <f t="shared" si="1014"/>
        <v>12.5</v>
      </c>
      <c r="EY43" s="111">
        <f t="shared" si="1014"/>
        <v>12.5</v>
      </c>
    </row>
    <row r="44" s="25" customFormat="1" ht="15" customHeight="1">
      <c r="A44" t="s" s="13">
        <v>223</v>
      </c>
      <c r="B44" s="31">
        <v>4268</v>
      </c>
      <c r="C44" t="s" s="13">
        <v>182</v>
      </c>
      <c r="D44" t="s" s="13">
        <v>153</v>
      </c>
      <c r="E44" t="s" s="13">
        <v>212</v>
      </c>
      <c r="F44" t="s" s="13">
        <v>202</v>
      </c>
      <c r="G44" s="77">
        <v>120000</v>
      </c>
      <c r="H44" s="31">
        <v>10</v>
      </c>
      <c r="I44" s="66">
        <f>G44/1000/H44</f>
        <v>12</v>
      </c>
      <c r="J44" s="31">
        <v>12</v>
      </c>
      <c r="K44" s="66">
        <f>IF(G44&gt;0,G44/1000/J44,"")</f>
        <v>10</v>
      </c>
      <c r="V44" s="38">
        <f>IF(U44&gt;0,U44-Q44)</f>
        <v>0</v>
      </c>
      <c r="X44" s="38">
        <f>IF(W44&gt;0,W44-U44)</f>
        <v>0</v>
      </c>
      <c r="Z44" s="38">
        <f>IF(Y44&gt;0,Y44-W44)</f>
        <v>0</v>
      </c>
      <c r="AB44" s="38">
        <f>T44*(3/5)</f>
        <v>0</v>
      </c>
      <c r="AD44" s="38">
        <f>T44*2</f>
        <v>0</v>
      </c>
      <c r="AF44" s="38">
        <f>R44+S44</f>
        <v>0</v>
      </c>
      <c r="AG44" s="38">
        <f>T44</f>
        <v>0</v>
      </c>
      <c r="AH44" s="67">
        <f>IF(T44&gt;0,((AC44/AB44)+(AE44/AD44)+(AF44/AG44))/3)</f>
        <v>0</v>
      </c>
      <c r="DW44" t="s" s="41">
        <v>174</v>
      </c>
      <c r="DX44" t="s" s="110">
        <v>174</v>
      </c>
      <c r="DY44" t="s" s="112">
        <v>174</v>
      </c>
      <c r="DZ44" t="s" s="114">
        <v>174</v>
      </c>
      <c r="EA44" t="s" s="115">
        <v>174</v>
      </c>
      <c r="EB44" t="s" s="115">
        <v>174</v>
      </c>
      <c r="EC44" t="s" s="115">
        <v>174</v>
      </c>
      <c r="ED44" t="s" s="115">
        <v>174</v>
      </c>
      <c r="EE44" t="s" s="116">
        <v>174</v>
      </c>
      <c r="EF44" t="s" s="13">
        <v>155</v>
      </c>
      <c r="EG44" t="s" s="13">
        <v>157</v>
      </c>
      <c r="EH44" t="s" s="13">
        <v>158</v>
      </c>
      <c r="EI44" t="s" s="13">
        <v>159</v>
      </c>
      <c r="EJ44" t="s" s="13">
        <v>160</v>
      </c>
      <c r="EK44" t="s" s="13">
        <v>161</v>
      </c>
      <c r="EL44" s="111">
        <f t="shared" si="1038" ref="EL44:EY44">$K$44</f>
        <v>10</v>
      </c>
      <c r="EM44" s="111">
        <f t="shared" si="1038"/>
        <v>10</v>
      </c>
      <c r="EN44" s="111">
        <f t="shared" si="1038"/>
        <v>10</v>
      </c>
      <c r="EO44" s="111">
        <f t="shared" si="1038"/>
        <v>10</v>
      </c>
      <c r="EP44" s="111">
        <f t="shared" si="1038"/>
        <v>10</v>
      </c>
      <c r="EQ44" s="111">
        <f t="shared" si="1038"/>
        <v>10</v>
      </c>
      <c r="ER44" s="111">
        <f t="shared" si="1038"/>
        <v>10</v>
      </c>
      <c r="ES44" s="111">
        <f t="shared" si="1038"/>
        <v>10</v>
      </c>
      <c r="ET44" s="111">
        <f t="shared" si="1038"/>
        <v>10</v>
      </c>
      <c r="EU44" s="111">
        <f t="shared" si="1038"/>
        <v>10</v>
      </c>
      <c r="EV44" s="111">
        <f t="shared" si="1038"/>
        <v>10</v>
      </c>
      <c r="EW44" s="111">
        <f t="shared" si="1038"/>
        <v>10</v>
      </c>
      <c r="EX44" s="111">
        <f t="shared" si="1038"/>
        <v>10</v>
      </c>
      <c r="EY44" s="111">
        <f t="shared" si="1038"/>
        <v>10</v>
      </c>
    </row>
    <row r="45" s="25" customFormat="1" ht="15" customHeight="1">
      <c r="A45" t="s" s="13">
        <v>224</v>
      </c>
      <c r="B45" s="31">
        <v>5220</v>
      </c>
      <c r="C45" t="s" s="13">
        <v>152</v>
      </c>
      <c r="D45" t="s" s="13">
        <v>183</v>
      </c>
      <c r="E45" t="s" s="13">
        <v>173</v>
      </c>
      <c r="F45" t="s" s="13">
        <v>202</v>
      </c>
      <c r="G45" s="77">
        <v>250000</v>
      </c>
      <c r="H45" s="31">
        <v>10</v>
      </c>
      <c r="I45" s="34">
        <f>G45/1000/H45</f>
        <v>25</v>
      </c>
      <c r="J45" s="31">
        <v>14</v>
      </c>
      <c r="K45" s="66">
        <f>IF(G45&gt;0,G45/1000/J45,"")</f>
        <v>17.85714285714286</v>
      </c>
      <c r="V45" s="38">
        <f>IF(U45&gt;0,U45-Q45)</f>
        <v>0</v>
      </c>
      <c r="X45" s="38">
        <f>IF(W45&gt;0,W45-U45)</f>
        <v>0</v>
      </c>
      <c r="Z45" s="38">
        <f>IF(Y45&gt;0,Y45-W45)</f>
        <v>0</v>
      </c>
      <c r="AB45" s="38">
        <f>T45*(3/5)</f>
        <v>0</v>
      </c>
      <c r="AD45" s="38">
        <f>T45*2</f>
        <v>0</v>
      </c>
      <c r="AF45" s="38">
        <f>R45+S45</f>
        <v>0</v>
      </c>
      <c r="AG45" s="38">
        <f>T45</f>
        <v>0</v>
      </c>
      <c r="AH45" s="67">
        <f>IF(T45&gt;0,((AC45/AB45)+(AE45/AD45)+(AF45/AG45))/3)</f>
        <v>0</v>
      </c>
      <c r="EH45" t="s" s="13">
        <v>155</v>
      </c>
      <c r="EI45" t="s" s="13">
        <v>157</v>
      </c>
      <c r="EJ45" t="s" s="13">
        <v>158</v>
      </c>
      <c r="EK45" t="s" s="13">
        <v>159</v>
      </c>
      <c r="EL45" t="s" s="13">
        <v>160</v>
      </c>
      <c r="EM45" t="s" s="13">
        <v>161</v>
      </c>
      <c r="EN45" s="49">
        <f t="shared" si="1062" ref="EN45:FA45">$K$45</f>
        <v>17.85714285714286</v>
      </c>
      <c r="EO45" s="49">
        <f t="shared" si="1062"/>
        <v>17.85714285714286</v>
      </c>
      <c r="EP45" s="49">
        <f t="shared" si="1062"/>
        <v>17.85714285714286</v>
      </c>
      <c r="EQ45" s="49">
        <f t="shared" si="1062"/>
        <v>17.85714285714286</v>
      </c>
      <c r="ER45" s="49">
        <f t="shared" si="1062"/>
        <v>17.85714285714286</v>
      </c>
      <c r="ES45" s="49">
        <f t="shared" si="1062"/>
        <v>17.85714285714286</v>
      </c>
      <c r="ET45" s="49">
        <f t="shared" si="1062"/>
        <v>17.85714285714286</v>
      </c>
      <c r="EU45" s="49">
        <f t="shared" si="1062"/>
        <v>17.85714285714286</v>
      </c>
      <c r="EV45" s="49">
        <f t="shared" si="1062"/>
        <v>17.85714285714286</v>
      </c>
      <c r="EW45" s="49">
        <f t="shared" si="1062"/>
        <v>17.85714285714286</v>
      </c>
      <c r="EX45" s="49">
        <f t="shared" si="1062"/>
        <v>17.85714285714286</v>
      </c>
      <c r="EY45" s="49">
        <f t="shared" si="1062"/>
        <v>17.85714285714286</v>
      </c>
      <c r="EZ45" s="49">
        <f t="shared" si="1062"/>
        <v>17.85714285714286</v>
      </c>
      <c r="FA45" s="49">
        <f t="shared" si="1062"/>
        <v>17.85714285714286</v>
      </c>
    </row>
    <row r="46" s="25" customFormat="1" ht="15" customHeight="1">
      <c r="A46" t="s" s="13">
        <v>225</v>
      </c>
      <c r="B46" s="31">
        <v>5215</v>
      </c>
      <c r="C46" t="s" s="13">
        <v>152</v>
      </c>
      <c r="D46" t="s" s="13">
        <v>153</v>
      </c>
      <c r="E46" t="s" s="13">
        <v>188</v>
      </c>
      <c r="F46" t="s" s="13">
        <v>202</v>
      </c>
      <c r="G46" s="77">
        <v>60000</v>
      </c>
      <c r="H46" s="31">
        <v>10</v>
      </c>
      <c r="I46" s="34">
        <f>G46/1000/H46</f>
        <v>6</v>
      </c>
      <c r="J46" s="31">
        <v>8</v>
      </c>
      <c r="K46" s="66">
        <f>IF(G46&gt;0,G46/1000/J46,"")</f>
        <v>7.5</v>
      </c>
      <c r="V46" s="38">
        <f>IF(U46&gt;0,U46-Q46)</f>
        <v>0</v>
      </c>
      <c r="X46" s="38">
        <f>IF(W46&gt;0,W46-U46)</f>
        <v>0</v>
      </c>
      <c r="Z46" s="38">
        <f>IF(Y46&gt;0,Y46-W46)</f>
        <v>0</v>
      </c>
      <c r="AB46" s="38">
        <f>T46*(3/5)</f>
        <v>0</v>
      </c>
      <c r="AD46" s="38">
        <f>T46*2</f>
        <v>0</v>
      </c>
      <c r="AF46" s="38">
        <f>R46+S46</f>
        <v>0</v>
      </c>
      <c r="AG46" s="38">
        <f>T46</f>
        <v>0</v>
      </c>
      <c r="AH46" s="67">
        <f>IF(T46&gt;0,((AC46/AB46)+(AE46/AD46)+(AF46/AG46))/3)</f>
        <v>0</v>
      </c>
      <c r="EI46" t="s" s="13">
        <v>155</v>
      </c>
      <c r="EJ46" t="s" s="13">
        <v>157</v>
      </c>
      <c r="EK46" t="s" s="13">
        <v>158</v>
      </c>
      <c r="EL46" t="s" s="13">
        <v>159</v>
      </c>
      <c r="EM46" t="s" s="13">
        <v>160</v>
      </c>
      <c r="EN46" t="s" s="13">
        <v>161</v>
      </c>
      <c r="EO46" s="59">
        <f t="shared" si="1086" ref="EO46:EV46">$K$46</f>
        <v>7.5</v>
      </c>
      <c r="EP46" s="59">
        <f t="shared" si="1086"/>
        <v>7.5</v>
      </c>
      <c r="EQ46" s="59">
        <f t="shared" si="1086"/>
        <v>7.5</v>
      </c>
      <c r="ER46" s="59">
        <f t="shared" si="1086"/>
        <v>7.5</v>
      </c>
      <c r="ES46" s="59">
        <f t="shared" si="1086"/>
        <v>7.5</v>
      </c>
      <c r="ET46" s="59">
        <f t="shared" si="1086"/>
        <v>7.5</v>
      </c>
      <c r="EU46" s="59">
        <f t="shared" si="1086"/>
        <v>7.5</v>
      </c>
      <c r="EV46" s="59">
        <f t="shared" si="1086"/>
        <v>7.5</v>
      </c>
    </row>
    <row r="47" s="25" customFormat="1" ht="15" customHeight="1">
      <c r="A47" t="s" s="13">
        <v>226</v>
      </c>
      <c r="B47" s="31">
        <v>5161</v>
      </c>
      <c r="C47" t="s" s="13">
        <v>152</v>
      </c>
      <c r="D47" t="s" s="13">
        <v>153</v>
      </c>
      <c r="E47" t="s" s="13">
        <v>154</v>
      </c>
      <c r="F47" t="s" s="13">
        <v>202</v>
      </c>
      <c r="G47" s="77">
        <v>550000</v>
      </c>
      <c r="H47" s="31">
        <v>10</v>
      </c>
      <c r="I47" s="33">
        <f>G47/1000/H47</f>
        <v>55</v>
      </c>
      <c r="J47" s="31">
        <v>24</v>
      </c>
      <c r="K47" s="34">
        <f>IF(G47&gt;0,G47/1000/J47,"")</f>
        <v>22.91666666666667</v>
      </c>
      <c r="V47" s="38">
        <f>IF(U47&gt;0,U47-Q47)</f>
        <v>0</v>
      </c>
      <c r="X47" s="38">
        <f>IF(W47&gt;0,W47-U47)</f>
        <v>0</v>
      </c>
      <c r="Z47" s="38">
        <f>IF(Y47&gt;0,Y47-W47)</f>
        <v>0</v>
      </c>
      <c r="AB47" s="38">
        <f>T47*(3/5)</f>
        <v>0</v>
      </c>
      <c r="AD47" s="38">
        <f>T47*2</f>
        <v>0</v>
      </c>
      <c r="AF47" s="38">
        <f>R47+S47</f>
        <v>0</v>
      </c>
      <c r="AG47" s="38">
        <f>T47</f>
        <v>0</v>
      </c>
      <c r="AH47" s="67">
        <f>IF(T47&gt;0,((AC47/AB47)+(AE47/AD47)+(AF47/AG47))/3)</f>
        <v>0</v>
      </c>
      <c r="DG47" t="s" s="41">
        <v>174</v>
      </c>
      <c r="DH47" t="s" s="41">
        <v>227</v>
      </c>
      <c r="DI47" t="s" s="41">
        <v>227</v>
      </c>
      <c r="DJ47" t="s" s="41">
        <v>227</v>
      </c>
      <c r="DK47" t="s" s="41">
        <v>227</v>
      </c>
      <c r="DL47" t="s" s="41">
        <v>227</v>
      </c>
      <c r="DM47" t="s" s="41">
        <v>227</v>
      </c>
      <c r="DN47" t="s" s="41">
        <v>174</v>
      </c>
      <c r="DO47" t="s" s="41">
        <v>174</v>
      </c>
      <c r="DP47" t="s" s="41">
        <v>174</v>
      </c>
      <c r="DQ47" t="s" s="41">
        <v>174</v>
      </c>
      <c r="DR47" t="s" s="13">
        <v>155</v>
      </c>
      <c r="DS47" t="s" s="13">
        <v>157</v>
      </c>
      <c r="DT47" t="s" s="13">
        <v>158</v>
      </c>
      <c r="DU47" t="s" s="13">
        <v>159</v>
      </c>
      <c r="DV47" t="s" s="13">
        <v>160</v>
      </c>
      <c r="DW47" t="s" s="13">
        <v>161</v>
      </c>
      <c r="DX47" t="s" s="110">
        <v>174</v>
      </c>
      <c r="DY47" t="s" s="112">
        <v>174</v>
      </c>
      <c r="DZ47" t="s" s="113">
        <v>174</v>
      </c>
      <c r="EA47" t="s" s="41">
        <v>174</v>
      </c>
      <c r="EB47" t="s" s="41">
        <v>174</v>
      </c>
      <c r="EC47" t="s" s="41">
        <v>174</v>
      </c>
      <c r="ED47" t="s" s="41">
        <v>174</v>
      </c>
      <c r="EE47" t="s" s="41">
        <v>174</v>
      </c>
      <c r="EF47" t="s" s="41">
        <v>174</v>
      </c>
      <c r="EG47" t="s" s="41">
        <v>174</v>
      </c>
      <c r="EH47" t="s" s="41">
        <v>174</v>
      </c>
      <c r="EI47" t="s" s="13">
        <v>155</v>
      </c>
      <c r="EJ47" t="s" s="13">
        <v>157</v>
      </c>
      <c r="EK47" t="s" s="13">
        <v>158</v>
      </c>
      <c r="EL47" t="s" s="13">
        <v>159</v>
      </c>
      <c r="EM47" t="s" s="13">
        <v>160</v>
      </c>
      <c r="EN47" t="s" s="13">
        <v>161</v>
      </c>
      <c r="EO47" s="42">
        <f t="shared" si="1104" ref="EO47:FM47">$K$47</f>
        <v>22.91666666666667</v>
      </c>
      <c r="EP47" s="42">
        <f t="shared" si="1104"/>
        <v>22.91666666666667</v>
      </c>
      <c r="EQ47" s="42">
        <f t="shared" si="1104"/>
        <v>22.91666666666667</v>
      </c>
      <c r="ER47" s="42">
        <f t="shared" si="1104"/>
        <v>22.91666666666667</v>
      </c>
      <c r="ES47" s="42">
        <f t="shared" si="1104"/>
        <v>22.91666666666667</v>
      </c>
      <c r="ET47" s="42">
        <f t="shared" si="1104"/>
        <v>22.91666666666667</v>
      </c>
      <c r="EU47" s="42">
        <f t="shared" si="1104"/>
        <v>22.91666666666667</v>
      </c>
      <c r="EV47" s="42">
        <f t="shared" si="1104"/>
        <v>22.91666666666667</v>
      </c>
      <c r="EW47" s="42">
        <f t="shared" si="1104"/>
        <v>22.91666666666667</v>
      </c>
      <c r="EX47" s="42">
        <f t="shared" si="1104"/>
        <v>22.91666666666667</v>
      </c>
      <c r="EY47" s="42">
        <f t="shared" si="1104"/>
        <v>22.91666666666667</v>
      </c>
      <c r="EZ47" s="42">
        <f t="shared" si="1104"/>
        <v>22.91666666666667</v>
      </c>
      <c r="FA47" s="42">
        <f t="shared" si="1104"/>
        <v>22.91666666666667</v>
      </c>
      <c r="FB47" s="42">
        <f t="shared" si="1104"/>
        <v>22.91666666666667</v>
      </c>
      <c r="FC47" s="42">
        <f t="shared" si="1104"/>
        <v>22.91666666666667</v>
      </c>
      <c r="FD47" s="42">
        <f t="shared" si="1104"/>
        <v>22.91666666666667</v>
      </c>
      <c r="FE47" s="42">
        <f t="shared" si="1104"/>
        <v>22.91666666666667</v>
      </c>
      <c r="FF47" s="42">
        <f t="shared" si="1104"/>
        <v>22.91666666666667</v>
      </c>
      <c r="FG47" s="42">
        <f t="shared" si="1104"/>
        <v>22.91666666666667</v>
      </c>
      <c r="FH47" s="42">
        <f t="shared" si="1104"/>
        <v>22.91666666666667</v>
      </c>
      <c r="FI47" s="42">
        <f t="shared" si="1104"/>
        <v>22.91666666666667</v>
      </c>
      <c r="FJ47" s="42">
        <f t="shared" si="1104"/>
        <v>22.91666666666667</v>
      </c>
      <c r="FK47" s="42">
        <f t="shared" si="1104"/>
        <v>22.91666666666667</v>
      </c>
      <c r="FL47" s="42">
        <f t="shared" si="1104"/>
        <v>22.91666666666667</v>
      </c>
      <c r="FM47" s="42">
        <f t="shared" si="1104"/>
        <v>22.91666666666667</v>
      </c>
    </row>
    <row r="48" s="25" customFormat="1" ht="15" customHeight="1">
      <c r="F48" s="117"/>
      <c r="V48" s="38">
        <f>IF(U48&gt;0,U48-Q48)</f>
        <v>0</v>
      </c>
      <c r="X48" s="38">
        <f>IF(W48&gt;0,W48-U48)</f>
        <v>0</v>
      </c>
      <c r="Z48" s="38">
        <f>IF(Y48&gt;0,Y48-W48)</f>
        <v>0</v>
      </c>
      <c r="AB48" s="38">
        <f>T48*(3/5)</f>
        <v>0</v>
      </c>
      <c r="AD48" s="38">
        <f>T48*2</f>
        <v>0</v>
      </c>
      <c r="AF48" s="38">
        <f>R48+S48</f>
        <v>0</v>
      </c>
      <c r="AG48" s="38">
        <f>T48</f>
        <v>0</v>
      </c>
      <c r="AH48" s="67">
        <f>IF(T48&gt;0,((AC48/AB48)+(AE48/AD48)+(AF48/AG48))/3)</f>
        <v>0</v>
      </c>
    </row>
    <row r="49" s="25" customFormat="1" ht="15" customHeight="1">
      <c r="F49" s="118"/>
      <c r="V49" s="38">
        <f>IF(U49&gt;0,U49-Q49)</f>
        <v>0</v>
      </c>
      <c r="X49" s="38">
        <f>IF(W49&gt;0,W49-U49)</f>
        <v>0</v>
      </c>
      <c r="Z49" s="38">
        <f>IF(Y49&gt;0,Y49-W49)</f>
        <v>0</v>
      </c>
      <c r="AB49" s="38">
        <f>T49*(3/5)</f>
        <v>0</v>
      </c>
      <c r="AD49" s="38">
        <f>T49*2</f>
        <v>0</v>
      </c>
      <c r="AF49" s="38">
        <f>R49+S49</f>
        <v>0</v>
      </c>
      <c r="AG49" s="38">
        <f>T49</f>
        <v>0</v>
      </c>
      <c r="AH49" s="67">
        <f>IF(T49&gt;0,((AC49/AB49)+(AE49/AD49)+(AF49/AG49))/3)</f>
        <v>0</v>
      </c>
    </row>
    <row r="50" s="25" customFormat="1" ht="15" customHeight="1">
      <c r="F50" s="118"/>
      <c r="V50" s="38">
        <f>IF(U50&gt;0,U50-Q50)</f>
        <v>0</v>
      </c>
      <c r="X50" s="38">
        <f>IF(W50&gt;0,W50-U50)</f>
        <v>0</v>
      </c>
      <c r="Z50" s="38">
        <f>IF(Y50&gt;0,Y50-W50)</f>
        <v>0</v>
      </c>
      <c r="AB50" s="38">
        <f>T50*(3/5)</f>
        <v>0</v>
      </c>
      <c r="AD50" s="38">
        <f>T50*2</f>
        <v>0</v>
      </c>
      <c r="AF50" s="38">
        <f>R50+S50</f>
        <v>0</v>
      </c>
      <c r="AG50" s="38">
        <f>T50</f>
        <v>0</v>
      </c>
      <c r="AH50" s="67">
        <f>IF(T50&gt;0,((AC50/AB50)+(AE50/AD50)+(AF50/AG50))/3)</f>
        <v>0</v>
      </c>
    </row>
    <row r="51" s="25" customFormat="1" ht="15" customHeight="1">
      <c r="F51" s="118"/>
      <c r="V51" s="38">
        <f>IF(U51&gt;0,U51-Q51)</f>
        <v>0</v>
      </c>
      <c r="X51" s="38">
        <f>IF(W51&gt;0,W51-U51)</f>
        <v>0</v>
      </c>
      <c r="Z51" s="38">
        <f>IF(Y51&gt;0,Y51-W51)</f>
        <v>0</v>
      </c>
      <c r="AB51" s="38">
        <f>T51*(3/5)</f>
        <v>0</v>
      </c>
      <c r="AD51" s="38">
        <f>T51*2</f>
        <v>0</v>
      </c>
      <c r="AF51" s="38">
        <f>R51+S51</f>
        <v>0</v>
      </c>
      <c r="AG51" s="38">
        <f>T51</f>
        <v>0</v>
      </c>
      <c r="AH51" s="67">
        <f>IF(T51&gt;0,((AC51/AB51)+(AE51/AD51)+(AF51/AG51))/3)</f>
        <v>0</v>
      </c>
    </row>
    <row r="52" s="25" customFormat="1" ht="15" customHeight="1">
      <c r="F52" s="118"/>
      <c r="X52" s="38">
        <f>IF(W52&gt;0,W52-U52)</f>
        <v>0</v>
      </c>
      <c r="Z52" s="38">
        <f>IF(Y52&gt;0,Y52-W52)</f>
        <v>0</v>
      </c>
      <c r="AB52" s="38">
        <f>T52*(3/5)</f>
        <v>0</v>
      </c>
      <c r="AD52" s="38">
        <f>T52*2</f>
        <v>0</v>
      </c>
      <c r="AF52" s="38">
        <f>R52+S52</f>
        <v>0</v>
      </c>
      <c r="AG52" s="38">
        <f>T52</f>
        <v>0</v>
      </c>
      <c r="AH52" s="67">
        <f>IF(T52&gt;0,((AC52/AB52)+(AE52/AD52)+(AF52/AG52))/3)</f>
        <v>0</v>
      </c>
    </row>
    <row r="53" s="25" customFormat="1" ht="15" customHeight="1">
      <c r="F53" s="118"/>
      <c r="X53" s="38">
        <f>IF(W53&gt;0,W53-U53)</f>
        <v>0</v>
      </c>
      <c r="Z53" s="38">
        <f>IF(Y53&gt;0,Y53-W53)</f>
        <v>0</v>
      </c>
      <c r="AB53" s="38">
        <f>T53*(3/5)</f>
        <v>0</v>
      </c>
      <c r="AD53" s="38">
        <f>T53*2</f>
        <v>0</v>
      </c>
      <c r="AF53" s="38">
        <f>R53+S53</f>
        <v>0</v>
      </c>
      <c r="AG53" s="38">
        <f>T53</f>
        <v>0</v>
      </c>
      <c r="AH53" s="67">
        <f>IF(T53&gt;0,((AC53/AB53)+(AE53/AD53)+(AF53/AG53))/3)</f>
        <v>0</v>
      </c>
    </row>
    <row r="54" s="25" customFormat="1" ht="15" customHeight="1">
      <c r="F54" s="118"/>
      <c r="X54" s="38">
        <f>IF(W54&gt;0,W54-U54)</f>
        <v>0</v>
      </c>
      <c r="Z54" s="38">
        <f>IF(Y54&gt;0,Y54-W54)</f>
        <v>0</v>
      </c>
      <c r="AB54" s="38">
        <f>T54*(3/5)</f>
        <v>0</v>
      </c>
      <c r="AD54" s="38">
        <f>T54*2</f>
        <v>0</v>
      </c>
      <c r="AF54" s="38">
        <f>R54+S54</f>
        <v>0</v>
      </c>
      <c r="AG54" s="38">
        <f>T54</f>
        <v>0</v>
      </c>
      <c r="AH54" s="67">
        <f>IF(T54&gt;0,((AC54/AB54)+(AE54/AD54)+(AF54/AG54))/3)</f>
        <v>0</v>
      </c>
    </row>
    <row r="55" s="25" customFormat="1" ht="15" customHeight="1">
      <c r="F55" s="118"/>
      <c r="X55" s="38">
        <f>IF(W55&gt;0,W55-U55)</f>
        <v>0</v>
      </c>
      <c r="Z55" s="38">
        <f>IF(Y55&gt;0,Y55-W55)</f>
        <v>0</v>
      </c>
      <c r="AB55" s="38">
        <f>T55*(3/5)</f>
        <v>0</v>
      </c>
      <c r="AD55" s="38">
        <f>T55*2</f>
        <v>0</v>
      </c>
      <c r="AF55" s="38">
        <f>R55+S55</f>
        <v>0</v>
      </c>
      <c r="AG55" s="38">
        <f>T55</f>
        <v>0</v>
      </c>
      <c r="AH55" s="67">
        <f>IF(T55&gt;0,((AC55/AB55)+(AE55/AD55)+(AF55/AG55))/3)</f>
        <v>0</v>
      </c>
    </row>
    <row r="56" s="25" customFormat="1" ht="15" customHeight="1">
      <c r="F56" s="119"/>
      <c r="K56" t="s" s="13">
        <f>IF(G56&gt;0,G56/1000/J56,"")</f>
      </c>
      <c r="N56" s="36"/>
      <c r="O56" s="36"/>
      <c r="X56" s="38">
        <f>IF(W56&gt;0,W56-U56)</f>
        <v>0</v>
      </c>
      <c r="Z56" s="38">
        <f>IF(Y56&gt;0,Y56-W56)</f>
        <v>0</v>
      </c>
      <c r="AB56" s="38">
        <f>T56*(3/5)</f>
        <v>0</v>
      </c>
      <c r="AD56" s="38">
        <f>T56*2</f>
        <v>0</v>
      </c>
      <c r="AF56" s="38">
        <f>R56+S56</f>
        <v>0</v>
      </c>
      <c r="AG56" s="38">
        <f>T56</f>
        <v>0</v>
      </c>
      <c r="AH56" s="67">
        <f>IF(T56&gt;0,((AC56/AB56)+(AE56/AD56)+(AF56/AG56))/3)</f>
        <v>0</v>
      </c>
      <c r="AJ56" s="96"/>
      <c r="AK56" s="96"/>
      <c r="AL56" s="96"/>
      <c r="AM56" s="96"/>
      <c r="AN56" s="96"/>
      <c r="AO56" s="96"/>
      <c r="AP56" s="96"/>
      <c r="AQ56" s="96"/>
      <c r="AR56" s="96"/>
      <c r="AS56" s="96"/>
      <c r="AT56" s="96"/>
      <c r="AU56" s="96"/>
      <c r="AV56" s="96"/>
      <c r="AW56" s="96"/>
      <c r="AX56" s="96"/>
      <c r="AY56" s="96"/>
      <c r="AZ56" s="96"/>
      <c r="BA56" s="96"/>
      <c r="BB56" s="96"/>
      <c r="DJ56" s="87"/>
    </row>
    <row r="57" s="25" customFormat="1" ht="15.75" customHeight="1">
      <c r="A57" t="s" s="13">
        <v>228</v>
      </c>
      <c r="D57" t="s" s="13">
        <v>229</v>
      </c>
      <c r="E57" t="s" s="13">
        <v>212</v>
      </c>
      <c r="F57" t="s" s="13">
        <v>202</v>
      </c>
      <c r="G57" s="77">
        <v>50000</v>
      </c>
      <c r="H57" s="31">
        <v>10</v>
      </c>
      <c r="I57" s="33">
        <f>G57/1000/H57</f>
        <v>5</v>
      </c>
      <c r="J57" s="31">
        <v>6</v>
      </c>
      <c r="K57" s="34">
        <f>IF(G57&gt;0,G57/1000/J57,"")</f>
        <v>8.333333333333334</v>
      </c>
      <c r="DA57" t="s" s="41">
        <v>230</v>
      </c>
      <c r="DB57" t="s" s="41">
        <v>230</v>
      </c>
      <c r="DC57" t="s" s="41">
        <v>230</v>
      </c>
      <c r="DD57" t="s" s="41">
        <v>230</v>
      </c>
      <c r="DE57" t="s" s="41">
        <v>230</v>
      </c>
      <c r="DF57" t="s" s="41">
        <v>230</v>
      </c>
      <c r="DG57" t="s" s="41">
        <v>230</v>
      </c>
      <c r="DH57" t="s" s="41">
        <v>230</v>
      </c>
      <c r="DI57" t="s" s="41">
        <v>230</v>
      </c>
      <c r="DJ57" t="s" s="41">
        <v>230</v>
      </c>
      <c r="DK57" t="s" s="13">
        <v>157</v>
      </c>
      <c r="DL57" t="s" s="13">
        <v>158</v>
      </c>
      <c r="DM57" t="s" s="13">
        <v>159</v>
      </c>
      <c r="DN57" t="s" s="13">
        <v>160</v>
      </c>
      <c r="DO57" t="s" s="13">
        <v>161</v>
      </c>
      <c r="DP57" t="s" s="13">
        <v>162</v>
      </c>
      <c r="DQ57" s="111">
        <f t="shared" si="1199" ref="DQ57:DV57">$K$57</f>
        <v>8.333333333333334</v>
      </c>
      <c r="DR57" s="111">
        <f t="shared" si="1199"/>
        <v>8.333333333333334</v>
      </c>
      <c r="DS57" s="111">
        <f t="shared" si="1199"/>
        <v>8.333333333333334</v>
      </c>
      <c r="DT57" s="111">
        <f t="shared" si="1199"/>
        <v>8.333333333333334</v>
      </c>
      <c r="DU57" s="111">
        <f t="shared" si="1199"/>
        <v>8.333333333333334</v>
      </c>
      <c r="DV57" s="111">
        <f t="shared" si="1199"/>
        <v>8.333333333333334</v>
      </c>
      <c r="DW57" s="34"/>
      <c r="DX57" s="88"/>
    </row>
    <row r="58" s="25" customFormat="1" ht="15" customHeight="1">
      <c r="A58" t="s" s="13">
        <v>231</v>
      </c>
      <c r="B58" s="31">
        <v>5164</v>
      </c>
      <c r="C58" t="s" s="13">
        <v>152</v>
      </c>
      <c r="D58" t="s" s="13">
        <v>232</v>
      </c>
      <c r="E58" t="s" s="13">
        <v>212</v>
      </c>
      <c r="F58" t="s" s="13">
        <v>202</v>
      </c>
      <c r="G58" s="77">
        <v>275000</v>
      </c>
      <c r="V58" s="38">
        <f>IF(U58&gt;0,U58-Q58)</f>
        <v>0</v>
      </c>
      <c r="X58" s="38">
        <f>IF(W58&gt;0,W58-U58)</f>
        <v>0</v>
      </c>
      <c r="Z58" s="38">
        <f>IF(Y58&gt;0,Y58-W58)</f>
        <v>0</v>
      </c>
      <c r="AB58" s="38">
        <f>T58*(3/5)</f>
        <v>0</v>
      </c>
      <c r="AD58" s="38">
        <f>T58*2</f>
        <v>0</v>
      </c>
      <c r="AF58" s="38">
        <f>R58+S58</f>
        <v>0</v>
      </c>
      <c r="AG58" s="38">
        <f>T58</f>
        <v>0</v>
      </c>
      <c r="AH58" s="40">
        <f>IF(T58&gt;0,((AC58/AB58)+(AE58/AD58)+(AF58/AG58))/3)</f>
        <v>0</v>
      </c>
    </row>
    <row r="59" s="25" customFormat="1" ht="15" customHeight="1">
      <c r="F59" s="117"/>
      <c r="K59" t="s" s="13">
        <f>IF(G59&gt;0,G59/1000/J59,"")</f>
      </c>
      <c r="N59" s="36"/>
      <c r="O59" s="36"/>
      <c r="X59" s="38">
        <f>IF(W59&gt;0,W59-U59)</f>
        <v>0</v>
      </c>
      <c r="Z59" s="38">
        <f>IF(Y59&gt;0,Y59-W59)</f>
        <v>0</v>
      </c>
      <c r="AB59" s="38">
        <f>T59*(3/5)</f>
        <v>0</v>
      </c>
      <c r="AD59" s="38">
        <f>T59*2</f>
        <v>0</v>
      </c>
      <c r="AF59" s="38">
        <f>R59+S59</f>
        <v>0</v>
      </c>
      <c r="AG59" s="38">
        <f>T59</f>
        <v>0</v>
      </c>
      <c r="AH59" s="67">
        <f>IF(T59&gt;0,((AC59/AB59)+(AE59/AD59)+(AF59/AG59))/3)</f>
        <v>0</v>
      </c>
      <c r="AJ59" s="96"/>
      <c r="AK59" s="96"/>
      <c r="AL59" s="96"/>
      <c r="AM59" s="96"/>
      <c r="AN59" s="96"/>
      <c r="AO59" s="96"/>
      <c r="AP59" s="96"/>
      <c r="AQ59" s="96"/>
      <c r="AR59" s="96"/>
      <c r="AS59" s="96"/>
      <c r="AT59" s="96"/>
      <c r="AU59" s="96"/>
      <c r="AV59" s="96"/>
      <c r="AW59" s="96"/>
      <c r="AX59" s="96"/>
      <c r="AY59" s="96"/>
      <c r="AZ59" s="96"/>
      <c r="BA59" s="96"/>
      <c r="BB59" s="96"/>
      <c r="DJ59" s="87"/>
    </row>
    <row r="60" s="25" customFormat="1" ht="15" customHeight="1">
      <c r="F60" s="118"/>
      <c r="K60" s="34"/>
      <c r="N60" s="36"/>
      <c r="O60" s="36"/>
      <c r="X60" s="38">
        <f>IF(W60&gt;0,W60-U60)</f>
        <v>0</v>
      </c>
      <c r="Z60" s="38">
        <f>IF(Y60&gt;0,Y60-W60)</f>
        <v>0</v>
      </c>
      <c r="AB60" s="38">
        <f>T60*(3/5)</f>
        <v>0</v>
      </c>
      <c r="AD60" s="38">
        <f>T60*2</f>
        <v>0</v>
      </c>
      <c r="AF60" s="38">
        <f>R60+S60</f>
        <v>0</v>
      </c>
      <c r="AG60" s="38">
        <f>T60</f>
        <v>0</v>
      </c>
      <c r="AH60" s="67">
        <f>IF(T60&gt;0,((AC60/AB60)+(AE60/AD60)+(AF60/AG60))/3)</f>
        <v>0</v>
      </c>
      <c r="AJ60" s="96"/>
      <c r="AK60" s="96"/>
      <c r="AL60" s="96"/>
      <c r="AM60" s="96"/>
      <c r="AN60" s="96"/>
      <c r="AO60" s="96"/>
      <c r="AP60" s="96"/>
      <c r="AQ60" s="96"/>
      <c r="AR60" s="96"/>
      <c r="AS60" s="96"/>
      <c r="AT60" s="96"/>
      <c r="AU60" s="96"/>
      <c r="AV60" s="96"/>
      <c r="AW60" s="96"/>
      <c r="AX60" s="96"/>
      <c r="AY60" s="96"/>
      <c r="AZ60" s="96"/>
      <c r="BA60" s="96"/>
      <c r="BB60" s="96"/>
      <c r="DJ60" s="87"/>
    </row>
    <row r="61" s="25" customFormat="1" ht="15" customHeight="1">
      <c r="F61" s="119"/>
      <c r="X61" s="38">
        <f>IF(W61&gt;0,W61-U61)</f>
        <v>0</v>
      </c>
      <c r="Z61" s="38">
        <f>IF(Y61&gt;0,Y61-W61)</f>
        <v>0</v>
      </c>
      <c r="AB61" s="38">
        <f>T61*(3/5)</f>
        <v>0</v>
      </c>
      <c r="AD61" s="38">
        <f>T61*2</f>
        <v>0</v>
      </c>
      <c r="AF61" s="38">
        <f>R61+S61</f>
        <v>0</v>
      </c>
      <c r="AG61" s="38">
        <f>T61</f>
        <v>0</v>
      </c>
      <c r="AH61" s="67">
        <f>IF(T61&gt;0,((AC61/AB61)+(AE61/AD61)+(AF61/AG61))/3)</f>
        <v>0</v>
      </c>
    </row>
    <row r="62" s="25" customFormat="1" ht="14.85" customHeight="1">
      <c r="A62" t="s" s="13">
        <v>233</v>
      </c>
      <c r="B62" s="31">
        <v>5018</v>
      </c>
      <c r="C62" t="s" s="13">
        <v>152</v>
      </c>
      <c r="D62" t="s" s="13">
        <v>234</v>
      </c>
      <c r="E62" t="s" s="13">
        <v>179</v>
      </c>
      <c r="F62" t="s" s="13">
        <v>235</v>
      </c>
      <c r="G62" s="77">
        <v>25348</v>
      </c>
      <c r="J62" s="31">
        <v>3</v>
      </c>
      <c r="K62" s="34">
        <f>G62/1000/J62</f>
        <v>8.449333333333334</v>
      </c>
      <c r="L62" t="s" s="69">
        <v>234</v>
      </c>
      <c r="M62" s="35">
        <v>43019</v>
      </c>
      <c r="N62" t="s" s="13">
        <v>180</v>
      </c>
      <c r="O62" s="36"/>
      <c r="P62" s="37">
        <v>2</v>
      </c>
      <c r="Q62" s="35">
        <v>43047</v>
      </c>
      <c r="R62" s="38">
        <v>10</v>
      </c>
      <c r="S62" s="31">
        <v>5</v>
      </c>
      <c r="T62" s="37">
        <v>30</v>
      </c>
      <c r="U62" s="35">
        <v>43091</v>
      </c>
      <c r="V62" s="39">
        <f>IF(U62&gt;0,U62-Q62)</f>
      </c>
      <c r="W62" s="35">
        <v>43119</v>
      </c>
      <c r="X62" s="39">
        <f>IF(W62&gt;0,W62-U62)</f>
      </c>
      <c r="Y62" s="35">
        <v>43119</v>
      </c>
      <c r="Z62" s="39">
        <f>IF(Y62&gt;0,Y62-W62)</f>
      </c>
      <c r="AB62" s="37">
        <f>T62*(3/5)</f>
        <v>18</v>
      </c>
      <c r="AC62" s="38">
        <v>10</v>
      </c>
      <c r="AD62" s="37">
        <f>T62*2</f>
        <v>60</v>
      </c>
      <c r="AE62" s="38">
        <v>5</v>
      </c>
      <c r="AF62" s="38">
        <f>R62+S62</f>
        <v>15</v>
      </c>
      <c r="AG62" s="37">
        <f>T62</f>
        <v>30</v>
      </c>
      <c r="AH62" s="40">
        <f>IF(T62&gt;0,((AC62/AB62)+(AE62/AD62)+(AF62/AG62))/3)</f>
        <v>0.3796296296296296</v>
      </c>
      <c r="AJ62" s="96"/>
      <c r="AK62" s="96"/>
      <c r="AL62" s="96"/>
      <c r="AM62" s="96"/>
      <c r="AN62" s="96"/>
      <c r="AO62" s="96"/>
      <c r="AS62" s="96"/>
      <c r="AT62" s="96"/>
      <c r="AU62" s="96"/>
      <c r="AV62" s="96"/>
      <c r="AW62" s="96"/>
      <c r="AX62" s="96"/>
      <c r="AY62" s="96"/>
      <c r="AZ62" s="96"/>
      <c r="BA62" s="96"/>
      <c r="BB62" s="96"/>
      <c r="DJ62" s="87"/>
    </row>
    <row r="63" s="25" customFormat="1" ht="14.85" customHeight="1">
      <c r="A63" t="s" s="13">
        <v>236</v>
      </c>
      <c r="B63" s="31">
        <v>3812</v>
      </c>
      <c r="C63" t="s" s="13">
        <v>152</v>
      </c>
      <c r="D63" t="s" s="13">
        <v>153</v>
      </c>
      <c r="E63" t="s" s="13">
        <v>182</v>
      </c>
      <c r="F63" t="s" s="13">
        <v>235</v>
      </c>
      <c r="G63" s="77">
        <v>164803</v>
      </c>
      <c r="J63" s="31">
        <v>16</v>
      </c>
      <c r="K63" s="34">
        <f>G63/1000/J63</f>
        <v>10.3001875</v>
      </c>
      <c r="L63" s="35">
        <v>42857</v>
      </c>
      <c r="M63" s="35">
        <v>42902</v>
      </c>
      <c r="N63" s="36">
        <v>43292</v>
      </c>
      <c r="O63" s="36">
        <v>43298</v>
      </c>
      <c r="P63" s="37">
        <v>4</v>
      </c>
      <c r="Q63" s="35">
        <v>42949</v>
      </c>
      <c r="R63" s="38">
        <v>56</v>
      </c>
      <c r="S63" s="31">
        <v>3</v>
      </c>
      <c r="T63" s="37">
        <v>75</v>
      </c>
      <c r="U63" s="35">
        <v>43057</v>
      </c>
      <c r="V63" s="39">
        <f>IF(U63&gt;0,U63-Q63)</f>
      </c>
      <c r="W63" s="35">
        <v>43108</v>
      </c>
      <c r="X63" s="39">
        <f>IF(W63&gt;0,W63-U63)</f>
      </c>
      <c r="Y63" s="35">
        <v>43123</v>
      </c>
      <c r="Z63" s="39">
        <f>IF(Y63&gt;0,Y63-W63)</f>
      </c>
      <c r="AB63" s="37">
        <f>T63*(3/5)</f>
        <v>45</v>
      </c>
      <c r="AC63" s="38">
        <v>33</v>
      </c>
      <c r="AD63" s="37">
        <f>T63*2</f>
        <v>150</v>
      </c>
      <c r="AE63" s="38">
        <v>74</v>
      </c>
      <c r="AF63" s="38">
        <f>R63+S63</f>
        <v>59</v>
      </c>
      <c r="AG63" s="37">
        <f>T63</f>
        <v>75</v>
      </c>
      <c r="AH63" s="40">
        <f>IF(T63&gt;0,((AC63/AB63)+(AE63/AD63)+(AF63/AG63))/3)</f>
        <v>0.6711111111111111</v>
      </c>
      <c r="AJ63" s="96"/>
      <c r="AK63" s="96"/>
      <c r="AL63" s="96"/>
      <c r="AM63" s="96"/>
      <c r="AN63" s="96"/>
      <c r="AO63" s="96"/>
      <c r="AP63" s="96"/>
      <c r="AQ63" s="96"/>
      <c r="AR63" s="96"/>
      <c r="AS63" s="96"/>
      <c r="AT63" s="96"/>
      <c r="AU63" s="96"/>
      <c r="AV63" s="96"/>
      <c r="AW63" s="96"/>
      <c r="AX63" s="96"/>
      <c r="AY63" s="96"/>
      <c r="AZ63" s="96"/>
      <c r="BA63" s="96"/>
      <c r="BB63" s="96"/>
      <c r="DJ63" s="87"/>
    </row>
    <row r="64" s="25" customFormat="1" ht="14.85" customHeight="1">
      <c r="A64" t="s" s="13">
        <v>237</v>
      </c>
      <c r="B64" s="31">
        <v>3766</v>
      </c>
      <c r="C64" t="s" s="13">
        <v>238</v>
      </c>
      <c r="D64" t="s" s="13">
        <v>239</v>
      </c>
      <c r="E64" t="s" s="13">
        <v>182</v>
      </c>
      <c r="F64" t="s" s="13">
        <v>235</v>
      </c>
      <c r="G64" s="77">
        <v>279298</v>
      </c>
      <c r="J64" s="31">
        <v>21</v>
      </c>
      <c r="K64" s="34">
        <f>G64/1000/J64</f>
        <v>13.29990476190476</v>
      </c>
      <c r="L64" s="35">
        <v>42775</v>
      </c>
      <c r="M64" s="35">
        <v>42864</v>
      </c>
      <c r="N64" t="s" s="13">
        <v>180</v>
      </c>
      <c r="O64" s="36"/>
      <c r="P64" s="37">
        <v>5</v>
      </c>
      <c r="Q64" s="35">
        <v>42906</v>
      </c>
      <c r="R64" s="38">
        <v>81</v>
      </c>
      <c r="S64" s="31">
        <v>5</v>
      </c>
      <c r="T64" s="37">
        <v>95</v>
      </c>
      <c r="U64" s="35">
        <v>43042</v>
      </c>
      <c r="V64" s="39">
        <f>IF(U64&gt;0,U64-Q64)</f>
      </c>
      <c r="W64" s="35">
        <v>43131</v>
      </c>
      <c r="X64" s="39">
        <f>IF(W64&gt;0,W64-U64)</f>
      </c>
      <c r="Y64" s="35">
        <v>43146</v>
      </c>
      <c r="Z64" s="39">
        <f>IF(Y64&gt;0,Y64-W64)</f>
      </c>
      <c r="AA64" s="38">
        <v>100</v>
      </c>
      <c r="AB64" s="37">
        <f>T64*(3/5)</f>
        <v>57</v>
      </c>
      <c r="AC64" s="38">
        <v>40</v>
      </c>
      <c r="AD64" s="37">
        <f>T64*2</f>
        <v>190</v>
      </c>
      <c r="AE64" s="38">
        <v>93</v>
      </c>
      <c r="AF64" s="38">
        <f>R64+S64</f>
        <v>86</v>
      </c>
      <c r="AG64" s="37">
        <f>T64</f>
        <v>95</v>
      </c>
      <c r="AH64" s="40">
        <f>IF(T64&gt;0,((AC64/AB64)+(AE64/AD64)+(AF64/AG64))/3)</f>
        <v>0.6988304093567251</v>
      </c>
      <c r="AJ64" s="96"/>
      <c r="AK64" s="96"/>
      <c r="AL64" s="96"/>
      <c r="AM64" s="96"/>
      <c r="AN64" s="96"/>
      <c r="AO64" s="96"/>
      <c r="AP64" s="96"/>
      <c r="AQ64" s="96"/>
      <c r="AR64" s="96"/>
      <c r="AS64" s="96"/>
      <c r="AT64" s="96"/>
      <c r="AU64" s="96"/>
      <c r="AV64" s="96"/>
      <c r="AW64" s="96"/>
      <c r="AX64" s="96"/>
      <c r="AY64" s="96"/>
      <c r="AZ64" s="96"/>
      <c r="BA64" s="96"/>
      <c r="BB64" s="96"/>
      <c r="DJ64" s="87"/>
    </row>
    <row r="65" s="25" customFormat="1" ht="15" customHeight="1">
      <c r="A65" t="s" s="13">
        <v>240</v>
      </c>
      <c r="B65" s="31">
        <v>3870</v>
      </c>
      <c r="C65" t="s" s="13">
        <v>152</v>
      </c>
      <c r="D65" t="s" s="13">
        <v>241</v>
      </c>
      <c r="E65" t="s" s="13">
        <v>182</v>
      </c>
      <c r="F65" t="s" s="13">
        <v>235</v>
      </c>
      <c r="G65" s="77">
        <v>58211</v>
      </c>
      <c r="J65" s="31">
        <v>10</v>
      </c>
      <c r="K65" s="34">
        <f>G65/1000/J65</f>
        <v>5.821099999999999</v>
      </c>
      <c r="L65" s="35">
        <v>42921</v>
      </c>
      <c r="M65" s="35">
        <v>42977</v>
      </c>
      <c r="N65" t="s" s="13">
        <v>180</v>
      </c>
      <c r="O65" s="36"/>
      <c r="P65" s="37">
        <v>4</v>
      </c>
      <c r="Q65" s="35">
        <v>42998</v>
      </c>
      <c r="R65" s="38">
        <v>45</v>
      </c>
      <c r="S65" s="31">
        <v>12</v>
      </c>
      <c r="T65" s="37">
        <v>89</v>
      </c>
      <c r="U65" s="35">
        <v>43131</v>
      </c>
      <c r="V65" s="39">
        <f>IF(U65&gt;0,U65-Q65)</f>
      </c>
      <c r="W65" s="35">
        <v>43136</v>
      </c>
      <c r="X65" s="39">
        <f>IF(W65&gt;0,W65-U65)</f>
      </c>
      <c r="Y65" s="35">
        <v>43146</v>
      </c>
      <c r="Z65" s="39">
        <f>IF(Y65&gt;0,Y65-W65)</f>
      </c>
      <c r="AB65" s="37">
        <f>T65*(3/5)</f>
        <v>53.4</v>
      </c>
      <c r="AC65" s="38">
        <v>18</v>
      </c>
      <c r="AD65" s="37">
        <f>T65*2</f>
        <v>178</v>
      </c>
      <c r="AE65" s="38">
        <v>25</v>
      </c>
      <c r="AF65" s="38">
        <f>R65+S65</f>
        <v>57</v>
      </c>
      <c r="AG65" s="37">
        <f>T65</f>
        <v>89</v>
      </c>
      <c r="AH65" s="40">
        <f>IF(T65&gt;0,((AC65/AB65)+(AE65/AD65)+(AF65/AG65))/3)</f>
        <v>0.3726591760299625</v>
      </c>
      <c r="AJ65" s="96"/>
      <c r="AK65" s="96"/>
      <c r="AL65" s="96"/>
      <c r="AM65" s="96"/>
      <c r="AN65" s="96"/>
      <c r="AO65" s="96"/>
      <c r="AP65" s="96"/>
      <c r="AQ65" s="96"/>
      <c r="AR65" s="96"/>
      <c r="AS65" s="96"/>
      <c r="AT65" s="96"/>
      <c r="AU65" s="96"/>
      <c r="AV65" s="96"/>
      <c r="AW65" s="96"/>
      <c r="AX65" s="96"/>
      <c r="AY65" s="96"/>
      <c r="AZ65" s="96"/>
      <c r="BA65" s="96"/>
      <c r="BB65" s="96"/>
      <c r="DJ65" s="87"/>
    </row>
    <row r="66" s="25" customFormat="1" ht="14.85" customHeight="1">
      <c r="A66" t="s" s="13">
        <v>242</v>
      </c>
      <c r="B66" s="31">
        <v>3774</v>
      </c>
      <c r="C66" t="s" s="13">
        <v>238</v>
      </c>
      <c r="D66" t="s" s="13">
        <v>241</v>
      </c>
      <c r="E66" t="s" s="13">
        <v>154</v>
      </c>
      <c r="F66" t="s" s="13">
        <v>235</v>
      </c>
      <c r="G66" s="77">
        <v>163458</v>
      </c>
      <c r="J66" s="31">
        <v>16</v>
      </c>
      <c r="K66" s="34">
        <f>G66/1000/J66</f>
        <v>10.216125</v>
      </c>
      <c r="L66" s="35">
        <v>42856</v>
      </c>
      <c r="M66" s="35">
        <v>42912</v>
      </c>
      <c r="N66" s="36">
        <v>42972</v>
      </c>
      <c r="O66" s="36">
        <v>43003</v>
      </c>
      <c r="P66" s="37">
        <v>5</v>
      </c>
      <c r="Q66" s="35">
        <v>43012</v>
      </c>
      <c r="R66" s="38">
        <v>63</v>
      </c>
      <c r="S66" s="31">
        <v>4</v>
      </c>
      <c r="T66" s="37">
        <v>76</v>
      </c>
      <c r="U66" s="35">
        <v>43126</v>
      </c>
      <c r="V66" s="39">
        <f>IF(U66&gt;0,U66-Q66)</f>
      </c>
      <c r="W66" s="35">
        <v>43152</v>
      </c>
      <c r="X66" s="39">
        <f>IF(W66&gt;0,W66-U66)</f>
      </c>
      <c r="Y66" s="35">
        <v>43152</v>
      </c>
      <c r="Z66" s="39">
        <f>IF(Y66&gt;0,Y66-W66)</f>
      </c>
      <c r="AA66" s="38">
        <v>100</v>
      </c>
      <c r="AB66" s="37">
        <f>T66*(3/5)</f>
        <v>45.6</v>
      </c>
      <c r="AC66" s="38">
        <v>22</v>
      </c>
      <c r="AD66" s="37">
        <f>T66*2</f>
        <v>152</v>
      </c>
      <c r="AE66" s="38">
        <v>188</v>
      </c>
      <c r="AF66" s="38">
        <f>R66+S66</f>
        <v>67</v>
      </c>
      <c r="AG66" s="37">
        <f>T66</f>
        <v>76</v>
      </c>
      <c r="AH66" s="40">
        <f>IF(T66&gt;0,((AC66/AB66)+(AE66/AD66)+(AF66/AG66))/3)</f>
        <v>0.8669590643274855</v>
      </c>
      <c r="AJ66" s="120">
        <f>$K66</f>
        <v>10.216125</v>
      </c>
      <c r="AK66" s="120">
        <f>$K66</f>
        <v>10.216125</v>
      </c>
      <c r="AL66" s="120">
        <f>$K66</f>
        <v>10.216125</v>
      </c>
      <c r="AM66" s="120">
        <f>$K66</f>
        <v>10.216125</v>
      </c>
      <c r="AN66" s="120">
        <f>$K66</f>
        <v>10.216125</v>
      </c>
      <c r="AO66" s="120">
        <f>$K66</f>
        <v>10.216125</v>
      </c>
      <c r="AP66" s="120">
        <f>$K66</f>
        <v>10.216125</v>
      </c>
      <c r="AQ66" s="96"/>
      <c r="AR66" s="96"/>
      <c r="AS66" s="96"/>
      <c r="AT66" s="96"/>
      <c r="AU66" s="96"/>
      <c r="AV66" s="96"/>
      <c r="AW66" s="96"/>
      <c r="AX66" s="96"/>
      <c r="AY66" s="96"/>
      <c r="AZ66" s="96"/>
      <c r="BA66" s="96"/>
      <c r="BB66" s="96"/>
    </row>
    <row r="67" s="25" customFormat="1" ht="15" customHeight="1">
      <c r="A67" t="s" s="13">
        <v>243</v>
      </c>
      <c r="B67" s="31">
        <v>3359</v>
      </c>
      <c r="C67" t="s" s="13">
        <v>244</v>
      </c>
      <c r="D67" t="s" s="13">
        <v>153</v>
      </c>
      <c r="E67" t="s" s="13">
        <v>154</v>
      </c>
      <c r="F67" t="s" s="13">
        <v>235</v>
      </c>
      <c r="G67" s="77">
        <v>492000</v>
      </c>
      <c r="J67" s="31">
        <v>27</v>
      </c>
      <c r="K67" s="34">
        <f>G67/1000/J67</f>
        <v>18.22222222222222</v>
      </c>
      <c r="L67" s="35">
        <v>42298</v>
      </c>
      <c r="M67" s="35">
        <v>42874</v>
      </c>
      <c r="N67" t="s" s="13">
        <v>180</v>
      </c>
      <c r="P67" s="37">
        <v>5</v>
      </c>
      <c r="Q67" s="35">
        <v>42906</v>
      </c>
      <c r="R67" s="38">
        <v>128</v>
      </c>
      <c r="S67" s="31">
        <v>12</v>
      </c>
      <c r="T67" s="37">
        <v>141</v>
      </c>
      <c r="U67" s="35">
        <v>43112</v>
      </c>
      <c r="V67" s="39">
        <f>IF(U67&gt;0,U67-Q67)</f>
      </c>
      <c r="W67" s="35">
        <v>43167</v>
      </c>
      <c r="X67" s="39">
        <f>IF(W67&gt;0,W67-U67)</f>
      </c>
      <c r="Y67" s="35">
        <v>43173</v>
      </c>
      <c r="Z67" s="39">
        <f>IF(Y67&gt;0,Y67-W67)</f>
      </c>
      <c r="AA67" s="38">
        <v>93</v>
      </c>
      <c r="AB67" s="37">
        <f>T67*(3/5)</f>
        <v>84.59999999999999</v>
      </c>
      <c r="AC67" s="38">
        <v>51</v>
      </c>
      <c r="AD67" s="37">
        <f>T67*2</f>
        <v>282</v>
      </c>
      <c r="AE67" s="38">
        <v>342</v>
      </c>
      <c r="AF67" s="38">
        <f>R67+S67</f>
        <v>140</v>
      </c>
      <c r="AG67" s="37">
        <f>T67</f>
        <v>141</v>
      </c>
      <c r="AH67" s="40">
        <f>IF(T67&gt;0,((AC67/AB67)+(AE67/AD67)+(AF67/AG67))/3)</f>
        <v>0.9361702127659575</v>
      </c>
      <c r="AJ67" s="120">
        <f>$K67</f>
        <v>18.22222222222222</v>
      </c>
      <c r="AK67" s="120">
        <f>$K67</f>
        <v>18.22222222222222</v>
      </c>
      <c r="AL67" s="120">
        <f>$K67</f>
        <v>18.22222222222222</v>
      </c>
      <c r="AM67" s="120">
        <f>$K67</f>
        <v>18.22222222222222</v>
      </c>
      <c r="AN67" s="96"/>
      <c r="AO67" s="96"/>
      <c r="AP67" s="96"/>
      <c r="AQ67" s="96"/>
      <c r="AR67" s="96"/>
      <c r="AS67" s="96"/>
      <c r="AT67" s="96"/>
      <c r="AU67" s="96"/>
      <c r="AV67" s="96"/>
      <c r="AW67" s="96"/>
      <c r="AX67" s="96"/>
      <c r="AY67" s="96"/>
      <c r="AZ67" s="96"/>
      <c r="BA67" s="96"/>
      <c r="BB67" s="96"/>
    </row>
    <row r="68" s="25" customFormat="1" ht="15" customHeight="1">
      <c r="A68" t="s" s="13">
        <v>245</v>
      </c>
      <c r="B68" s="31">
        <v>3530</v>
      </c>
      <c r="C68" t="s" s="13">
        <v>244</v>
      </c>
      <c r="D68" t="s" s="13">
        <v>153</v>
      </c>
      <c r="E68" t="s" s="13">
        <v>182</v>
      </c>
      <c r="F68" t="s" s="13">
        <v>235</v>
      </c>
      <c r="G68" s="77">
        <v>330000</v>
      </c>
      <c r="J68" s="31">
        <v>20</v>
      </c>
      <c r="K68" s="34">
        <f>G68/1000/J68</f>
        <v>16.5</v>
      </c>
      <c r="L68" t="s" s="69">
        <v>234</v>
      </c>
      <c r="M68" s="35">
        <v>42917</v>
      </c>
      <c r="N68" s="36">
        <v>42960</v>
      </c>
      <c r="O68" s="36">
        <v>42970</v>
      </c>
      <c r="P68" s="37">
        <v>3</v>
      </c>
      <c r="Q68" s="35">
        <v>42969</v>
      </c>
      <c r="R68" s="38">
        <v>82</v>
      </c>
      <c r="S68" s="31">
        <v>20</v>
      </c>
      <c r="T68" s="37">
        <v>125</v>
      </c>
      <c r="U68" s="35">
        <v>43126</v>
      </c>
      <c r="V68" s="39">
        <f>IF(U68&gt;0,U68-Q68)</f>
      </c>
      <c r="W68" s="35">
        <v>43160</v>
      </c>
      <c r="X68" s="39">
        <f>IF(W68&gt;0,W68-U68)</f>
      </c>
      <c r="Y68" s="35">
        <v>43196</v>
      </c>
      <c r="Z68" s="39">
        <f>IF(Y68&gt;0,Y68-W68)</f>
      </c>
      <c r="AB68" s="37">
        <f>T68*(3/5)</f>
        <v>75</v>
      </c>
      <c r="AC68" s="38">
        <v>55</v>
      </c>
      <c r="AD68" s="37">
        <f>T68*2</f>
        <v>250</v>
      </c>
      <c r="AE68" s="38">
        <v>303</v>
      </c>
      <c r="AF68" s="38">
        <f>R68+S68</f>
        <v>102</v>
      </c>
      <c r="AG68" s="37">
        <f>T68</f>
        <v>125</v>
      </c>
      <c r="AH68" s="40">
        <f>IF(T68&gt;0,((AC68/AB68)+(AE68/AD68)+(AF68/AG68))/3)</f>
        <v>0.9204444444444443</v>
      </c>
      <c r="AJ68" s="121">
        <f>$K68</f>
        <v>16.5</v>
      </c>
      <c r="AK68" s="121">
        <f>$K68</f>
        <v>16.5</v>
      </c>
      <c r="AL68" s="121">
        <f>$K68</f>
        <v>16.5</v>
      </c>
      <c r="AM68" s="121">
        <f>$K68</f>
        <v>16.5</v>
      </c>
      <c r="AN68" s="121">
        <f>$K68</f>
        <v>16.5</v>
      </c>
      <c r="AO68" s="121">
        <f>$K68</f>
        <v>16.5</v>
      </c>
      <c r="AP68" s="121">
        <f>$K68</f>
        <v>16.5</v>
      </c>
      <c r="AQ68" s="96"/>
      <c r="AR68" s="96"/>
      <c r="AS68" s="96"/>
      <c r="AT68" s="96"/>
      <c r="AU68" s="96"/>
      <c r="AV68" s="96"/>
      <c r="AW68" s="96"/>
      <c r="AX68" s="96"/>
      <c r="AY68" s="96"/>
      <c r="AZ68" s="96"/>
      <c r="BA68" s="96"/>
      <c r="BB68" s="96"/>
    </row>
    <row r="69" s="25" customFormat="1" ht="14.85" customHeight="1">
      <c r="A69" t="s" s="13">
        <v>246</v>
      </c>
      <c r="B69" s="31">
        <v>3867</v>
      </c>
      <c r="C69" t="s" s="13">
        <v>238</v>
      </c>
      <c r="D69" t="s" s="13">
        <v>153</v>
      </c>
      <c r="E69" t="s" s="13">
        <v>173</v>
      </c>
      <c r="F69" t="s" s="13">
        <v>235</v>
      </c>
      <c r="G69" s="77">
        <v>154698</v>
      </c>
      <c r="J69" s="31">
        <v>20</v>
      </c>
      <c r="K69" s="34">
        <f>G69/1000/J69</f>
        <v>7.734900000000001</v>
      </c>
      <c r="L69" s="35">
        <v>42893</v>
      </c>
      <c r="M69" s="35">
        <v>42929</v>
      </c>
      <c r="N69" s="36">
        <v>42963</v>
      </c>
      <c r="O69" s="36">
        <v>42964</v>
      </c>
      <c r="P69" s="37">
        <v>5</v>
      </c>
      <c r="Q69" s="35">
        <v>42977</v>
      </c>
      <c r="R69" s="38">
        <v>77</v>
      </c>
      <c r="S69" s="31">
        <v>8</v>
      </c>
      <c r="T69" s="37">
        <v>96</v>
      </c>
      <c r="U69" s="35">
        <v>43122</v>
      </c>
      <c r="V69" s="39">
        <f>IF(U69&gt;0,U69-Q69)</f>
      </c>
      <c r="W69" s="35">
        <v>43206</v>
      </c>
      <c r="X69" s="39">
        <f>IF(W69&gt;0,W69-U69)</f>
      </c>
      <c r="Y69" s="35">
        <v>43206</v>
      </c>
      <c r="Z69" s="39">
        <f>IF(Y69&gt;0,Y69-W69)</f>
      </c>
      <c r="AB69" s="37">
        <f>T69*(3/5)</f>
        <v>57.59999999999999</v>
      </c>
      <c r="AC69" s="38">
        <v>24</v>
      </c>
      <c r="AD69" s="37">
        <f>T69*2</f>
        <v>192</v>
      </c>
      <c r="AE69" s="38">
        <v>17</v>
      </c>
      <c r="AF69" s="38">
        <f>R69+S69</f>
        <v>85</v>
      </c>
      <c r="AG69" s="37">
        <f>T69</f>
        <v>96</v>
      </c>
      <c r="AH69" s="40">
        <f>IF(T69&gt;0,((AC69/AB69)+(AE69/AD69)+(AF69/AG69))/3)</f>
        <v>0.4635416666666667</v>
      </c>
      <c r="AJ69" s="122">
        <f>$K69</f>
        <v>7.734900000000001</v>
      </c>
      <c r="AK69" s="122">
        <f>$K69</f>
        <v>7.734900000000001</v>
      </c>
      <c r="AL69" s="122">
        <f>$K69</f>
        <v>7.734900000000001</v>
      </c>
      <c r="AM69" s="122">
        <f>$K69</f>
        <v>7.734900000000001</v>
      </c>
      <c r="AN69" s="96"/>
      <c r="AO69" s="96"/>
      <c r="AP69" s="96"/>
      <c r="AQ69" s="96"/>
      <c r="AR69" s="96"/>
      <c r="AS69" s="96"/>
      <c r="AT69" s="96"/>
      <c r="AU69" s="96"/>
      <c r="AV69" s="96"/>
      <c r="AW69" s="96"/>
      <c r="AX69" s="96"/>
      <c r="AY69" s="96"/>
      <c r="AZ69" s="96"/>
      <c r="BA69" s="96"/>
      <c r="BB69" s="96"/>
      <c r="BC69" s="96"/>
      <c r="BD69" s="96"/>
      <c r="BE69" s="96"/>
    </row>
    <row r="70" s="25" customFormat="1" ht="15" customHeight="1">
      <c r="A70" t="s" s="13">
        <v>247</v>
      </c>
      <c r="B70" s="31">
        <v>5045</v>
      </c>
      <c r="C70" t="s" s="13">
        <v>152</v>
      </c>
      <c r="E70" t="s" s="13">
        <v>179</v>
      </c>
      <c r="F70" t="s" s="13">
        <v>235</v>
      </c>
      <c r="G70" s="77">
        <v>14888</v>
      </c>
      <c r="I70" s="33"/>
      <c r="J70" s="31">
        <v>2</v>
      </c>
      <c r="K70" s="34">
        <f>IF(G70&gt;0,G70/1000/J70,"")</f>
        <v>7.444</v>
      </c>
      <c r="M70" s="35">
        <v>43146</v>
      </c>
      <c r="N70" t="s" s="13">
        <v>180</v>
      </c>
      <c r="P70" s="37">
        <v>1</v>
      </c>
      <c r="Q70" s="35">
        <v>43192</v>
      </c>
      <c r="R70" s="38">
        <v>12</v>
      </c>
      <c r="S70" s="31">
        <v>0</v>
      </c>
      <c r="T70" s="37">
        <v>10</v>
      </c>
      <c r="U70" s="35">
        <v>43206</v>
      </c>
      <c r="V70" s="39">
        <f>IF(U70&gt;0,U70-Q70)</f>
      </c>
      <c r="W70" s="35">
        <v>43214</v>
      </c>
      <c r="X70" s="39">
        <f>IF(W70&gt;0,W70-U70)</f>
      </c>
      <c r="Y70" s="35">
        <v>43217</v>
      </c>
      <c r="Z70" s="39">
        <f>IF(Y70&gt;0,Y70-W70)</f>
      </c>
      <c r="AA70" s="38">
        <v>100</v>
      </c>
      <c r="AB70" s="37">
        <f>T70*(3/5)</f>
        <v>6</v>
      </c>
      <c r="AC70" s="38">
        <v>13</v>
      </c>
      <c r="AD70" s="37">
        <f>T70*2</f>
        <v>20</v>
      </c>
      <c r="AE70" s="38">
        <v>22</v>
      </c>
      <c r="AF70" s="38">
        <f>R70+S70</f>
        <v>12</v>
      </c>
      <c r="AG70" s="37">
        <f>T70</f>
        <v>10</v>
      </c>
      <c r="AH70" s="40">
        <f>IF(T70&gt;0,((AC70/AB70)+(AE70/AD70)+(AF70/AG70))/3)</f>
        <v>1.488888888888889</v>
      </c>
      <c r="AJ70" s="96"/>
      <c r="AK70" s="96"/>
      <c r="AL70" s="96"/>
      <c r="AM70" s="96"/>
      <c r="AN70" s="96"/>
      <c r="AS70" s="96"/>
      <c r="AT70" s="96"/>
      <c r="AY70" s="123">
        <f>$K70</f>
        <v>7.444</v>
      </c>
      <c r="AZ70" s="123">
        <f>$K70</f>
        <v>7.444</v>
      </c>
      <c r="BA70" s="96"/>
      <c r="BB70" s="96"/>
    </row>
    <row r="71" s="25" customFormat="1" ht="14.85" customHeight="1">
      <c r="A71" t="s" s="13">
        <v>248</v>
      </c>
      <c r="B71" s="31">
        <v>4030</v>
      </c>
      <c r="C71" t="s" s="13">
        <v>238</v>
      </c>
      <c r="D71" t="s" s="13">
        <v>241</v>
      </c>
      <c r="E71" t="s" s="13">
        <v>154</v>
      </c>
      <c r="F71" t="s" s="13">
        <v>235</v>
      </c>
      <c r="G71" s="77">
        <v>38849</v>
      </c>
      <c r="H71" s="31">
        <v>16</v>
      </c>
      <c r="I71" s="33">
        <f>G71/1000/H71</f>
        <v>2.4280625</v>
      </c>
      <c r="J71" s="31">
        <v>8</v>
      </c>
      <c r="K71" s="34">
        <f>IF(G71&gt;0,G71/1000/J71,"")</f>
        <v>4.856125</v>
      </c>
      <c r="L71" s="35">
        <v>43005</v>
      </c>
      <c r="M71" s="35">
        <v>43111</v>
      </c>
      <c r="N71" s="36">
        <v>43134</v>
      </c>
      <c r="O71" s="36">
        <v>43158</v>
      </c>
      <c r="P71" s="37">
        <v>3</v>
      </c>
      <c r="Q71" s="35">
        <v>43145</v>
      </c>
      <c r="R71" s="38">
        <v>36</v>
      </c>
      <c r="S71" s="31">
        <v>0</v>
      </c>
      <c r="T71" s="37">
        <v>35</v>
      </c>
      <c r="U71" s="35">
        <v>43195</v>
      </c>
      <c r="V71" s="39">
        <f>IF(U71&gt;0,U71-Q71)</f>
      </c>
      <c r="W71" s="35">
        <v>43206</v>
      </c>
      <c r="X71" s="39">
        <f>IF(W71&gt;0,W71-U71)</f>
      </c>
      <c r="Y71" s="35">
        <v>43221</v>
      </c>
      <c r="Z71" s="39">
        <f>IF(Y71&gt;0,Y71-W71)</f>
      </c>
      <c r="AA71" s="38">
        <v>100</v>
      </c>
      <c r="AB71" s="37">
        <f>T71*(3/5)</f>
        <v>21</v>
      </c>
      <c r="AC71" s="38">
        <v>4</v>
      </c>
      <c r="AD71" s="37">
        <f>T71*2</f>
        <v>70</v>
      </c>
      <c r="AE71" s="38">
        <v>67</v>
      </c>
      <c r="AF71" s="38">
        <f>R71+S71</f>
        <v>36</v>
      </c>
      <c r="AG71" s="37">
        <f>T71</f>
        <v>35</v>
      </c>
      <c r="AH71" s="40">
        <f>IF(T71&gt;0,((AC71/AB71)+(AE71/AD71)+(AF71/AG71))/3)</f>
        <v>0.7253968253968254</v>
      </c>
      <c r="AJ71" t="s" s="41">
        <v>249</v>
      </c>
      <c r="AK71" t="s" s="41">
        <v>249</v>
      </c>
      <c r="AL71" t="s" s="41">
        <v>249</v>
      </c>
      <c r="AM71" t="s" s="41">
        <v>249</v>
      </c>
      <c r="AN71" t="s" s="13">
        <v>157</v>
      </c>
      <c r="AO71" t="s" s="13">
        <v>158</v>
      </c>
      <c r="AP71" t="s" s="13">
        <v>159</v>
      </c>
      <c r="AQ71" t="s" s="13">
        <v>160</v>
      </c>
      <c r="AR71" s="120">
        <f>$K71</f>
        <v>4.856125</v>
      </c>
      <c r="AS71" s="120">
        <f>$K71</f>
        <v>4.856125</v>
      </c>
      <c r="AT71" s="120">
        <f>$K71</f>
        <v>4.856125</v>
      </c>
      <c r="AU71" s="120">
        <f>$K71</f>
        <v>4.856125</v>
      </c>
      <c r="AV71" s="120">
        <f>$K71</f>
        <v>4.856125</v>
      </c>
      <c r="AW71" s="120">
        <f>$K71</f>
        <v>4.856125</v>
      </c>
      <c r="AX71" s="120">
        <f>$K71</f>
        <v>4.856125</v>
      </c>
      <c r="AY71" s="120">
        <f>$K71</f>
        <v>4.856125</v>
      </c>
      <c r="AZ71" s="96"/>
      <c r="BA71" s="96"/>
      <c r="BB71" s="96"/>
    </row>
    <row r="72" s="25" customFormat="1" ht="14.85" customHeight="1">
      <c r="A72" t="s" s="13">
        <v>250</v>
      </c>
      <c r="B72" s="31">
        <v>4020</v>
      </c>
      <c r="C72" t="s" s="13">
        <v>238</v>
      </c>
      <c r="D72" t="s" s="13">
        <v>153</v>
      </c>
      <c r="E72" t="s" s="13">
        <v>176</v>
      </c>
      <c r="F72" t="s" s="13">
        <v>235</v>
      </c>
      <c r="G72" s="77">
        <v>117286</v>
      </c>
      <c r="H72" s="31">
        <v>11</v>
      </c>
      <c r="I72" s="33">
        <f>G72/1000/H72</f>
        <v>10.66236363636364</v>
      </c>
      <c r="J72" s="31">
        <v>11</v>
      </c>
      <c r="K72" s="34">
        <f>G72/1000/J72</f>
        <v>10.66236363636364</v>
      </c>
      <c r="L72" s="35">
        <v>42976</v>
      </c>
      <c r="M72" s="35">
        <v>43080</v>
      </c>
      <c r="N72" t="s" s="13">
        <v>180</v>
      </c>
      <c r="P72" s="37">
        <v>4</v>
      </c>
      <c r="Q72" s="35">
        <v>43124</v>
      </c>
      <c r="R72" s="38">
        <v>46</v>
      </c>
      <c r="S72" s="31">
        <v>6</v>
      </c>
      <c r="T72" s="37">
        <v>57</v>
      </c>
      <c r="U72" s="35">
        <v>43206</v>
      </c>
      <c r="V72" s="39">
        <f>IF(U72&gt;0,U72-Q72)</f>
      </c>
      <c r="W72" s="35">
        <v>43217</v>
      </c>
      <c r="X72" s="39">
        <f>IF(W72&gt;0,W72-U72)</f>
      </c>
      <c r="Y72" s="35">
        <v>43222</v>
      </c>
      <c r="Z72" s="39">
        <f>IF(Y72&gt;0,Y72-W72)</f>
      </c>
      <c r="AA72" s="38">
        <v>100</v>
      </c>
      <c r="AB72" s="37">
        <f>T72*(3/5)</f>
        <v>34.2</v>
      </c>
      <c r="AC72" s="38">
        <v>40</v>
      </c>
      <c r="AD72" s="37">
        <f>T72*2</f>
        <v>114</v>
      </c>
      <c r="AE72" s="38">
        <v>92</v>
      </c>
      <c r="AF72" s="38">
        <f>R72+S72</f>
        <v>52</v>
      </c>
      <c r="AG72" s="37">
        <f>T72</f>
        <v>57</v>
      </c>
      <c r="AH72" s="40">
        <f>IF(T72&gt;0,((AC72/AB72)+(AE72/AD72)+(AF72/AG72))/3)</f>
        <v>0.9629629629629631</v>
      </c>
      <c r="AJ72" t="s" s="13">
        <v>158</v>
      </c>
      <c r="AK72" t="s" s="13">
        <v>159</v>
      </c>
      <c r="AL72" t="s" s="13">
        <v>160</v>
      </c>
      <c r="AM72" t="s" s="13">
        <v>161</v>
      </c>
      <c r="AN72" t="s" s="13">
        <v>162</v>
      </c>
      <c r="AO72" s="124">
        <f>$K72</f>
        <v>10.66236363636364</v>
      </c>
      <c r="AP72" s="124">
        <f>$K72</f>
        <v>10.66236363636364</v>
      </c>
      <c r="AQ72" s="124">
        <f>$K72</f>
        <v>10.66236363636364</v>
      </c>
      <c r="AR72" s="124">
        <f>$K72</f>
        <v>10.66236363636364</v>
      </c>
      <c r="AS72" s="124">
        <f>$K72</f>
        <v>10.66236363636364</v>
      </c>
      <c r="AT72" s="124">
        <f>$K72</f>
        <v>10.66236363636364</v>
      </c>
      <c r="AU72" s="124">
        <f>$K72</f>
        <v>10.66236363636364</v>
      </c>
      <c r="AV72" s="124">
        <f>$K72</f>
        <v>10.66236363636364</v>
      </c>
      <c r="AW72" s="124">
        <f>$K72</f>
        <v>10.66236363636364</v>
      </c>
      <c r="AX72" s="124">
        <f>$K72</f>
        <v>10.66236363636364</v>
      </c>
      <c r="AY72" s="124">
        <f>$K72</f>
        <v>10.66236363636364</v>
      </c>
    </row>
    <row r="73" s="25" customFormat="1" ht="14.85" customHeight="1">
      <c r="A73" t="s" s="13">
        <v>251</v>
      </c>
      <c r="B73" s="31">
        <v>3873</v>
      </c>
      <c r="C73" t="s" s="13">
        <v>152</v>
      </c>
      <c r="D73" t="s" s="13">
        <v>239</v>
      </c>
      <c r="E73" t="s" s="13">
        <v>182</v>
      </c>
      <c r="F73" t="s" s="13">
        <v>235</v>
      </c>
      <c r="G73" s="77">
        <v>229438</v>
      </c>
      <c r="J73" s="31">
        <v>18</v>
      </c>
      <c r="K73" s="34">
        <f>G73/1000/J73</f>
        <v>12.74655555555555</v>
      </c>
      <c r="L73" s="35">
        <v>42901</v>
      </c>
      <c r="M73" s="35">
        <v>42958</v>
      </c>
      <c r="N73" t="s" s="13">
        <v>180</v>
      </c>
      <c r="P73" s="37">
        <v>5</v>
      </c>
      <c r="Q73" s="35">
        <v>43012</v>
      </c>
      <c r="R73" s="38">
        <v>63</v>
      </c>
      <c r="S73" s="31">
        <v>12</v>
      </c>
      <c r="T73" s="37">
        <v>86</v>
      </c>
      <c r="U73" s="35">
        <v>43140</v>
      </c>
      <c r="V73" s="39">
        <f>IF(U73&gt;0,U73-Q73)</f>
      </c>
      <c r="W73" s="35">
        <v>43223</v>
      </c>
      <c r="X73" s="39">
        <f>IF(W73&gt;0,W73-U73)</f>
      </c>
      <c r="Y73" s="35">
        <v>43223</v>
      </c>
      <c r="Z73" s="39">
        <f>IF(Y73&gt;0,Y73-W73)</f>
      </c>
      <c r="AB73" s="37">
        <f>T73*(3/5)</f>
        <v>51.6</v>
      </c>
      <c r="AC73" s="38">
        <v>34</v>
      </c>
      <c r="AD73" s="37">
        <f>T73*2</f>
        <v>172</v>
      </c>
      <c r="AE73" s="38">
        <v>212</v>
      </c>
      <c r="AF73" s="38">
        <f>R73+S73</f>
        <v>75</v>
      </c>
      <c r="AG73" s="37">
        <f>T73</f>
        <v>86</v>
      </c>
      <c r="AH73" s="40">
        <f>IF(T73&gt;0,((AC73/AB73)+(AE73/AD73)+(AF73/AG73))/3)</f>
        <v>0.9211886304909559</v>
      </c>
      <c r="AJ73" s="121">
        <f>$K73</f>
        <v>12.74655555555555</v>
      </c>
      <c r="AK73" s="121">
        <f>$K73</f>
        <v>12.74655555555555</v>
      </c>
      <c r="AL73" s="121">
        <f>$K73</f>
        <v>12.74655555555555</v>
      </c>
      <c r="AM73" s="121">
        <f>$K73</f>
        <v>12.74655555555555</v>
      </c>
      <c r="AN73" s="121">
        <f>$K73</f>
        <v>12.74655555555555</v>
      </c>
      <c r="AO73" s="121">
        <f>$K73</f>
        <v>12.74655555555555</v>
      </c>
      <c r="AP73" s="121">
        <f>$K73</f>
        <v>12.74655555555555</v>
      </c>
      <c r="AQ73" s="96"/>
      <c r="AR73" s="96"/>
      <c r="AS73" s="96"/>
      <c r="AT73" s="96"/>
      <c r="AU73" s="96"/>
      <c r="AV73" s="96"/>
      <c r="AW73" s="96"/>
      <c r="AX73" s="96"/>
      <c r="AY73" s="96"/>
      <c r="AZ73" s="96"/>
      <c r="BA73" s="96"/>
      <c r="BB73" s="96"/>
    </row>
    <row r="74" s="25" customFormat="1" ht="14.85" customHeight="1">
      <c r="A74" t="s" s="13">
        <v>252</v>
      </c>
      <c r="B74" s="31">
        <v>3784</v>
      </c>
      <c r="C74" t="s" s="13">
        <v>238</v>
      </c>
      <c r="D74" t="s" s="13">
        <v>234</v>
      </c>
      <c r="E74" t="s" s="13">
        <v>154</v>
      </c>
      <c r="F74" t="s" s="13">
        <v>235</v>
      </c>
      <c r="G74" s="77">
        <v>246365</v>
      </c>
      <c r="H74" s="31">
        <v>22</v>
      </c>
      <c r="I74" s="33">
        <f>G74/1000/H74</f>
        <v>11.19840909090909</v>
      </c>
      <c r="J74" s="31">
        <v>17</v>
      </c>
      <c r="K74" s="34">
        <f>G74/1000/J74</f>
        <v>14.49205882352941</v>
      </c>
      <c r="L74" s="35">
        <v>42795</v>
      </c>
      <c r="M74" s="35">
        <v>42954</v>
      </c>
      <c r="N74" t="s" s="13">
        <v>180</v>
      </c>
      <c r="P74" s="37">
        <v>5</v>
      </c>
      <c r="Q74" s="35">
        <v>43059</v>
      </c>
      <c r="R74" s="38">
        <v>61</v>
      </c>
      <c r="S74" s="31">
        <v>8</v>
      </c>
      <c r="T74" s="37">
        <v>109</v>
      </c>
      <c r="U74" s="35">
        <v>43217</v>
      </c>
      <c r="V74" s="39">
        <f>IF(U74&gt;0,U74-Q74)</f>
      </c>
      <c r="W74" s="35">
        <v>43243</v>
      </c>
      <c r="X74" s="39">
        <f>IF(W74&gt;0,W74-U74)</f>
      </c>
      <c r="Y74" s="35">
        <v>43245</v>
      </c>
      <c r="Z74" s="39">
        <f>IF(Y74&gt;0,Y74-W74)</f>
      </c>
      <c r="AB74" s="37">
        <f>T74*(3/5)</f>
        <v>65.39999999999999</v>
      </c>
      <c r="AC74" s="38">
        <v>27</v>
      </c>
      <c r="AD74" s="37">
        <f>T74*2</f>
        <v>218</v>
      </c>
      <c r="AE74" s="38">
        <v>283</v>
      </c>
      <c r="AF74" s="38">
        <f>R74+S74</f>
        <v>69</v>
      </c>
      <c r="AG74" s="37">
        <f>T74</f>
        <v>109</v>
      </c>
      <c r="AH74" s="40">
        <f>IF(T74&gt;0,((AC74/AB74)+(AE74/AD74)+(AF74/AG74))/3)</f>
        <v>0.7813455657492355</v>
      </c>
      <c r="AJ74" s="120">
        <f>$K74</f>
        <v>14.49205882352941</v>
      </c>
      <c r="AK74" s="120">
        <f>$K74</f>
        <v>14.49205882352941</v>
      </c>
      <c r="AL74" s="120">
        <f>$K74</f>
        <v>14.49205882352941</v>
      </c>
      <c r="AM74" s="120">
        <f>$K74</f>
        <v>14.49205882352941</v>
      </c>
      <c r="AN74" s="120">
        <f>$K74</f>
        <v>14.49205882352941</v>
      </c>
      <c r="AO74" s="120">
        <f>$K74</f>
        <v>14.49205882352941</v>
      </c>
      <c r="AP74" s="120">
        <f>$K74</f>
        <v>14.49205882352941</v>
      </c>
      <c r="AQ74" s="120">
        <f>$K74</f>
        <v>14.49205882352941</v>
      </c>
      <c r="AR74" s="120">
        <f>$K74</f>
        <v>14.49205882352941</v>
      </c>
      <c r="AS74" s="120">
        <f>$K74</f>
        <v>14.49205882352941</v>
      </c>
      <c r="AT74" s="120">
        <f>$K74</f>
        <v>14.49205882352941</v>
      </c>
      <c r="AU74" s="120">
        <f>$K74</f>
        <v>14.49205882352941</v>
      </c>
      <c r="AV74" s="120">
        <f>$K74</f>
        <v>14.49205882352941</v>
      </c>
      <c r="AW74" s="120">
        <f>$K74</f>
        <v>14.49205882352941</v>
      </c>
      <c r="AX74" s="120">
        <f>$K74</f>
        <v>14.49205882352941</v>
      </c>
      <c r="AY74" s="120">
        <f>$K74</f>
        <v>14.49205882352941</v>
      </c>
      <c r="AZ74" s="96"/>
      <c r="BA74" s="96"/>
      <c r="BB74" s="96"/>
    </row>
    <row r="75" s="25" customFormat="1" ht="15.75" customHeight="1">
      <c r="A75" t="s" s="13">
        <v>253</v>
      </c>
      <c r="B75" s="31">
        <v>3728</v>
      </c>
      <c r="C75" t="s" s="13">
        <v>152</v>
      </c>
      <c r="D75" t="s" s="13">
        <v>153</v>
      </c>
      <c r="E75" t="s" s="13">
        <v>173</v>
      </c>
      <c r="F75" t="s" s="13">
        <v>235</v>
      </c>
      <c r="G75" s="77">
        <v>169285</v>
      </c>
      <c r="J75" s="31">
        <v>22</v>
      </c>
      <c r="K75" s="34">
        <f>G75/1000/J75</f>
        <v>7.694772727272727</v>
      </c>
      <c r="L75" s="35">
        <v>42816</v>
      </c>
      <c r="M75" s="35">
        <v>42955</v>
      </c>
      <c r="N75" s="36">
        <v>42976</v>
      </c>
      <c r="O75" s="36">
        <v>42976</v>
      </c>
      <c r="P75" s="37">
        <v>5</v>
      </c>
      <c r="Q75" s="35">
        <v>42976</v>
      </c>
      <c r="R75" s="38">
        <v>93</v>
      </c>
      <c r="S75" s="31">
        <v>9</v>
      </c>
      <c r="T75" s="37">
        <v>135</v>
      </c>
      <c r="U75" s="35">
        <v>43175</v>
      </c>
      <c r="V75" s="39">
        <f>IF(U75&gt;0,U75-Q75)</f>
      </c>
      <c r="W75" s="35">
        <v>43251</v>
      </c>
      <c r="X75" s="39">
        <f>IF(W75&gt;0,W75-U75)</f>
      </c>
      <c r="Y75" s="35">
        <v>43256</v>
      </c>
      <c r="Z75" s="39">
        <f>IF(Y75&gt;0,Y75-W75)</f>
      </c>
      <c r="AB75" s="37">
        <f>T75*(3/5)</f>
        <v>81</v>
      </c>
      <c r="AC75" s="38">
        <v>48</v>
      </c>
      <c r="AD75" s="37">
        <f>T75*2</f>
        <v>270</v>
      </c>
      <c r="AE75" s="38">
        <v>67</v>
      </c>
      <c r="AF75" s="38">
        <f>R75+S75</f>
        <v>102</v>
      </c>
      <c r="AG75" s="37">
        <f>T75</f>
        <v>135</v>
      </c>
      <c r="AH75" s="40">
        <f>IF(T75&gt;0,((AC75/AB75)+(AE75/AD75)+(AF75/AG75))/3)</f>
        <v>0.5320987654320987</v>
      </c>
      <c r="AJ75" s="122">
        <f>$K75</f>
        <v>7.694772727272727</v>
      </c>
      <c r="AK75" s="122">
        <f>$K75</f>
        <v>7.694772727272727</v>
      </c>
      <c r="AL75" s="122">
        <f>$K75</f>
        <v>7.694772727272727</v>
      </c>
      <c r="AM75" s="122">
        <f>$K75</f>
        <v>7.694772727272727</v>
      </c>
      <c r="AN75" s="122">
        <f>$K75</f>
        <v>7.694772727272727</v>
      </c>
      <c r="AO75" s="122">
        <f>$K75</f>
        <v>7.694772727272727</v>
      </c>
      <c r="AP75" s="122">
        <f>$K75</f>
        <v>7.694772727272727</v>
      </c>
      <c r="AQ75" s="122">
        <f>$K75</f>
        <v>7.694772727272727</v>
      </c>
      <c r="AR75" s="122">
        <f>$K75</f>
        <v>7.694772727272727</v>
      </c>
      <c r="AS75" s="96"/>
      <c r="AT75" s="96"/>
      <c r="AU75" s="96"/>
      <c r="AV75" s="96"/>
      <c r="AW75" s="96"/>
      <c r="AX75" s="96"/>
      <c r="AY75" s="96"/>
      <c r="AZ75" s="96"/>
      <c r="BA75" s="96"/>
      <c r="BB75" s="96"/>
      <c r="BC75" s="96"/>
      <c r="BD75" s="96"/>
      <c r="BE75" s="96"/>
    </row>
    <row r="76" s="25" customFormat="1" ht="14.85" customHeight="1">
      <c r="A76" t="s" s="13">
        <v>254</v>
      </c>
      <c r="B76" s="31">
        <v>3857</v>
      </c>
      <c r="C76" t="s" s="13">
        <v>152</v>
      </c>
      <c r="D76" t="s" s="13">
        <v>241</v>
      </c>
      <c r="E76" t="s" s="13">
        <v>173</v>
      </c>
      <c r="F76" t="s" s="13">
        <v>235</v>
      </c>
      <c r="G76" s="77">
        <v>63935</v>
      </c>
      <c r="J76" s="31">
        <v>11</v>
      </c>
      <c r="K76" s="34">
        <f>G76/1000/J76</f>
        <v>5.812272727272727</v>
      </c>
      <c r="L76" s="35">
        <v>42894</v>
      </c>
      <c r="M76" s="35">
        <v>42948</v>
      </c>
      <c r="N76" t="s" s="13">
        <v>180</v>
      </c>
      <c r="P76" s="37">
        <v>4</v>
      </c>
      <c r="Q76" s="35">
        <v>43026</v>
      </c>
      <c r="R76" s="38">
        <v>26</v>
      </c>
      <c r="S76" s="31">
        <v>0</v>
      </c>
      <c r="T76" s="37">
        <v>63</v>
      </c>
      <c r="U76" s="35">
        <v>43130</v>
      </c>
      <c r="V76" s="39">
        <f>IF(U76&gt;0,U76-Q76)</f>
      </c>
      <c r="W76" s="35">
        <v>43252</v>
      </c>
      <c r="X76" s="39">
        <f>IF(W76&gt;0,W76-U76)</f>
      </c>
      <c r="Y76" s="35">
        <v>43262</v>
      </c>
      <c r="Z76" s="39">
        <f>IF(Y76&gt;0,Y76-W76)</f>
      </c>
      <c r="AB76" s="37">
        <f>T76*(3/5)</f>
        <v>37.8</v>
      </c>
      <c r="AC76" s="38">
        <v>22</v>
      </c>
      <c r="AD76" s="37">
        <f>T76*2</f>
        <v>126</v>
      </c>
      <c r="AE76" s="38">
        <v>17</v>
      </c>
      <c r="AF76" s="38">
        <f>R76+S76</f>
        <v>26</v>
      </c>
      <c r="AG76" s="37">
        <f>T76</f>
        <v>63</v>
      </c>
      <c r="AH76" s="40">
        <f>IF(T76&gt;0,((AC76/AB76)+(AE76/AD76)+(AF76/AG76))/3)</f>
        <v>0.3765432098765433</v>
      </c>
      <c r="AJ76" s="122">
        <f>$K76</f>
        <v>5.812272727272727</v>
      </c>
      <c r="AK76" s="122">
        <f>$K76</f>
        <v>5.812272727272727</v>
      </c>
      <c r="AL76" s="122">
        <f>$K76</f>
        <v>5.812272727272727</v>
      </c>
      <c r="AM76" s="96"/>
      <c r="AN76" s="96"/>
      <c r="AO76" s="96"/>
      <c r="AP76" s="96"/>
      <c r="AQ76" s="96"/>
      <c r="AR76" s="96"/>
      <c r="AS76" s="96"/>
      <c r="AT76" s="96"/>
      <c r="AU76" s="96"/>
      <c r="AV76" s="96"/>
      <c r="AW76" s="96"/>
      <c r="AX76" s="96"/>
      <c r="AY76" s="96"/>
      <c r="AZ76" s="96"/>
      <c r="BA76" s="96"/>
      <c r="BB76" s="96"/>
      <c r="BC76" s="96"/>
      <c r="BD76" s="96"/>
      <c r="BE76" s="96"/>
    </row>
    <row r="77" s="25" customFormat="1" ht="15" customHeight="1">
      <c r="A77" t="s" s="13">
        <v>255</v>
      </c>
      <c r="B77" s="31">
        <v>3874</v>
      </c>
      <c r="C77" t="s" s="13">
        <v>244</v>
      </c>
      <c r="D77" t="s" s="13">
        <v>153</v>
      </c>
      <c r="E77" t="s" s="13">
        <v>173</v>
      </c>
      <c r="F77" t="s" s="13">
        <v>235</v>
      </c>
      <c r="G77" s="77">
        <v>208157</v>
      </c>
      <c r="H77" s="31">
        <v>16</v>
      </c>
      <c r="I77" s="33">
        <f>G77/1000/H77</f>
        <v>13.0098125</v>
      </c>
      <c r="J77" s="31">
        <v>14</v>
      </c>
      <c r="K77" s="34">
        <f>G77/1000/J77</f>
        <v>14.86835714285714</v>
      </c>
      <c r="L77" s="35">
        <v>42898</v>
      </c>
      <c r="M77" s="35">
        <v>43000</v>
      </c>
      <c r="N77" t="s" s="13">
        <v>180</v>
      </c>
      <c r="P77" s="37">
        <v>4</v>
      </c>
      <c r="Q77" s="35">
        <v>43047</v>
      </c>
      <c r="R77" s="38">
        <v>63</v>
      </c>
      <c r="S77" s="31">
        <v>2</v>
      </c>
      <c r="T77" s="37">
        <v>82</v>
      </c>
      <c r="U77" s="35">
        <v>43171</v>
      </c>
      <c r="V77" s="39">
        <f>IF(U77&gt;0,U77-Q77)</f>
      </c>
      <c r="W77" s="35">
        <v>43284</v>
      </c>
      <c r="X77" s="39">
        <f>IF(W77&gt;0,W77-U77)</f>
      </c>
      <c r="Y77" s="35">
        <v>43290</v>
      </c>
      <c r="Z77" s="38">
        <v>0</v>
      </c>
      <c r="AA77" s="38">
        <v>100</v>
      </c>
      <c r="AB77" s="37">
        <f>T77*(3/5)</f>
        <v>49.2</v>
      </c>
      <c r="AC77" s="38">
        <v>33</v>
      </c>
      <c r="AD77" s="37">
        <f>T77*2</f>
        <v>164</v>
      </c>
      <c r="AE77" s="38">
        <v>115</v>
      </c>
      <c r="AF77" s="38">
        <f>R77+S77</f>
        <v>65</v>
      </c>
      <c r="AG77" s="37">
        <f>T77</f>
        <v>82</v>
      </c>
      <c r="AH77" s="40">
        <f>IF(T77&gt;0,((AC77/AB77)+(AE77/AD77)+(AF77/AG77))/3)</f>
        <v>0.7215447154471546</v>
      </c>
      <c r="AJ77" s="122">
        <f>$K77</f>
        <v>14.86835714285714</v>
      </c>
      <c r="AK77" s="122">
        <f>$K77</f>
        <v>14.86835714285714</v>
      </c>
      <c r="AL77" s="122">
        <f>$K77</f>
        <v>14.86835714285714</v>
      </c>
      <c r="AM77" s="122">
        <f>$K77</f>
        <v>14.86835714285714</v>
      </c>
      <c r="AN77" s="122">
        <f>$K77</f>
        <v>14.86835714285714</v>
      </c>
      <c r="AO77" s="122">
        <f>$K77</f>
        <v>14.86835714285714</v>
      </c>
      <c r="AP77" s="122">
        <f>$K77</f>
        <v>14.86835714285714</v>
      </c>
      <c r="AQ77" s="122">
        <f>$K77</f>
        <v>14.86835714285714</v>
      </c>
      <c r="AR77" s="122">
        <f>$K77</f>
        <v>14.86835714285714</v>
      </c>
      <c r="AS77" t="s" s="125">
        <v>174</v>
      </c>
      <c r="AT77" t="s" s="125">
        <v>174</v>
      </c>
      <c r="AU77" t="s" s="125">
        <v>174</v>
      </c>
      <c r="AV77" t="s" s="125">
        <v>174</v>
      </c>
      <c r="AW77" t="s" s="125">
        <v>174</v>
      </c>
      <c r="AX77" t="s" s="125">
        <v>174</v>
      </c>
      <c r="AY77" s="122">
        <f>$K77</f>
        <v>14.86835714285714</v>
      </c>
      <c r="AZ77" s="122">
        <f>$K77</f>
        <v>14.86835714285714</v>
      </c>
      <c r="BA77" t="s" s="125">
        <v>174</v>
      </c>
      <c r="BB77" t="s" s="125">
        <v>174</v>
      </c>
      <c r="BC77" t="s" s="125">
        <v>174</v>
      </c>
      <c r="BD77" s="122">
        <f>$K77</f>
        <v>14.86835714285714</v>
      </c>
      <c r="BE77" s="96"/>
    </row>
    <row r="78" s="25" customFormat="1" ht="15" customHeight="1">
      <c r="A78" t="s" s="13">
        <v>256</v>
      </c>
      <c r="B78" s="31">
        <v>4008</v>
      </c>
      <c r="C78" t="s" s="13">
        <v>238</v>
      </c>
      <c r="D78" t="s" s="13">
        <v>239</v>
      </c>
      <c r="E78" t="s" s="13">
        <v>182</v>
      </c>
      <c r="F78" t="s" s="13">
        <v>235</v>
      </c>
      <c r="G78" s="77">
        <v>85855</v>
      </c>
      <c r="J78" s="31">
        <v>10</v>
      </c>
      <c r="K78" s="34">
        <f>G78/1000/J78</f>
        <v>8.5855</v>
      </c>
      <c r="L78" s="35">
        <v>42955</v>
      </c>
      <c r="M78" s="35">
        <v>43017</v>
      </c>
      <c r="N78" t="s" s="13">
        <v>180</v>
      </c>
      <c r="P78" s="37">
        <v>4</v>
      </c>
      <c r="Q78" s="35">
        <v>43075</v>
      </c>
      <c r="R78" s="38">
        <v>55</v>
      </c>
      <c r="S78" s="31">
        <v>3</v>
      </c>
      <c r="T78" s="37">
        <v>96</v>
      </c>
      <c r="U78" s="35">
        <v>43215</v>
      </c>
      <c r="V78" s="39">
        <f>IF(U78&gt;0,U78-Q78)</f>
      </c>
      <c r="W78" s="35">
        <v>43278</v>
      </c>
      <c r="X78" s="39">
        <f>IF(W78&gt;0,W78-U78)</f>
      </c>
      <c r="Y78" s="35">
        <v>43294</v>
      </c>
      <c r="Z78" s="39">
        <f>IF(Y78&gt;0,Y78-W78)</f>
      </c>
      <c r="AA78" s="38">
        <v>100</v>
      </c>
      <c r="AB78" s="37">
        <f>T78*(3/5)</f>
        <v>57.59999999999999</v>
      </c>
      <c r="AC78" s="38">
        <v>34</v>
      </c>
      <c r="AD78" s="37">
        <f>T78*2</f>
        <v>192</v>
      </c>
      <c r="AE78" s="38">
        <v>164</v>
      </c>
      <c r="AF78" s="38">
        <f>R78+S78</f>
        <v>58</v>
      </c>
      <c r="AG78" s="37">
        <f>T78</f>
        <v>96</v>
      </c>
      <c r="AH78" s="40">
        <f>IF(T78&gt;0,((AC78/AB78)+(AE78/AD78)+(AF78/AG78))/3)</f>
        <v>0.6828703703703703</v>
      </c>
      <c r="AJ78" s="121">
        <f>$K78</f>
        <v>8.5855</v>
      </c>
      <c r="AK78" s="121">
        <f>$K78</f>
        <v>8.5855</v>
      </c>
      <c r="AL78" s="121">
        <f>$K78</f>
        <v>8.5855</v>
      </c>
      <c r="AM78" s="121">
        <f>$K78</f>
        <v>8.5855</v>
      </c>
      <c r="AN78" s="121">
        <f>$K78</f>
        <v>8.5855</v>
      </c>
      <c r="AO78" s="121">
        <f>$K78</f>
        <v>8.5855</v>
      </c>
      <c r="AP78" s="121">
        <f>$K78</f>
        <v>8.5855</v>
      </c>
      <c r="AQ78" s="121">
        <f>$K78</f>
        <v>8.5855</v>
      </c>
      <c r="AR78" s="121">
        <f>$K78</f>
        <v>8.5855</v>
      </c>
      <c r="AS78" s="121">
        <f>$K78</f>
        <v>8.5855</v>
      </c>
      <c r="AT78" s="121">
        <f>$K78</f>
        <v>8.5855</v>
      </c>
      <c r="AU78" s="121">
        <f>$K78</f>
        <v>8.5855</v>
      </c>
      <c r="AV78" s="96"/>
      <c r="AW78" s="96"/>
      <c r="AX78" s="96"/>
      <c r="AY78" s="96"/>
      <c r="AZ78" s="96"/>
      <c r="BA78" s="96"/>
      <c r="BB78" s="96"/>
    </row>
    <row r="79" s="25" customFormat="1" ht="15" customHeight="1">
      <c r="A79" t="s" s="13">
        <v>257</v>
      </c>
      <c r="B79" s="31">
        <v>4031</v>
      </c>
      <c r="C79" t="s" s="13">
        <v>238</v>
      </c>
      <c r="D79" t="s" s="13">
        <v>239</v>
      </c>
      <c r="E79" t="s" s="13">
        <v>173</v>
      </c>
      <c r="F79" t="s" s="13">
        <v>235</v>
      </c>
      <c r="G79" s="77">
        <v>125437</v>
      </c>
      <c r="H79" s="31">
        <v>17</v>
      </c>
      <c r="I79" s="33">
        <f>G79/1000/H79</f>
        <v>7.378647058823529</v>
      </c>
      <c r="J79" s="31">
        <v>12</v>
      </c>
      <c r="K79" s="34">
        <f>IF(G79&gt;0,G79/1000/J79,"")</f>
        <v>10.45308333333333</v>
      </c>
      <c r="L79" s="35">
        <v>43035</v>
      </c>
      <c r="M79" s="35">
        <v>43153</v>
      </c>
      <c r="N79" t="s" s="13">
        <v>180</v>
      </c>
      <c r="P79" s="37">
        <v>4</v>
      </c>
      <c r="Q79" s="35">
        <v>43180</v>
      </c>
      <c r="R79" s="38">
        <v>50</v>
      </c>
      <c r="S79" s="31">
        <v>5</v>
      </c>
      <c r="T79" s="37">
        <v>60</v>
      </c>
      <c r="U79" s="35">
        <v>43265</v>
      </c>
      <c r="V79" s="39">
        <f>IF(U79&gt;0,U79-Q79)</f>
      </c>
      <c r="W79" s="35">
        <v>43301</v>
      </c>
      <c r="X79" s="39">
        <f>IF(W79&gt;0,W79-U79)</f>
      </c>
      <c r="Y79" s="35">
        <v>43312</v>
      </c>
      <c r="Z79" s="39">
        <f>IF(Y79&gt;0,Y79-W79)</f>
      </c>
      <c r="AA79" s="38">
        <v>100</v>
      </c>
      <c r="AB79" s="37">
        <f>T79*(3/5)</f>
        <v>36</v>
      </c>
      <c r="AC79" s="38">
        <v>28</v>
      </c>
      <c r="AD79" s="37">
        <f>T79*2</f>
        <v>120</v>
      </c>
      <c r="AE79" s="38">
        <v>130</v>
      </c>
      <c r="AF79" s="38">
        <f>R79+S79</f>
        <v>55</v>
      </c>
      <c r="AG79" s="37">
        <f>T79</f>
        <v>60</v>
      </c>
      <c r="AH79" s="40">
        <f>IF(T79&gt;0,((AC79/AB79)+(AE79/AD79)+(AF79/AG79))/3)</f>
        <v>0.9259259259259259</v>
      </c>
      <c r="AJ79" t="s" s="41">
        <v>258</v>
      </c>
      <c r="AK79" t="s" s="41">
        <v>258</v>
      </c>
      <c r="AL79" t="s" s="41">
        <v>258</v>
      </c>
      <c r="AM79" t="s" s="41">
        <v>258</v>
      </c>
      <c r="AN79" t="s" s="41">
        <v>258</v>
      </c>
      <c r="AO79" t="s" s="41">
        <v>258</v>
      </c>
      <c r="AP79" t="s" s="41">
        <v>258</v>
      </c>
      <c r="AQ79" t="s" s="41">
        <v>258</v>
      </c>
      <c r="AR79" t="s" s="41">
        <v>258</v>
      </c>
      <c r="AS79" t="s" s="13">
        <v>157</v>
      </c>
      <c r="AT79" t="s" s="13">
        <v>158</v>
      </c>
      <c r="AU79" t="s" s="13">
        <v>159</v>
      </c>
      <c r="AV79" t="s" s="13">
        <v>160</v>
      </c>
      <c r="AW79" s="122">
        <f>$K79</f>
        <v>10.45308333333333</v>
      </c>
      <c r="AX79" s="122">
        <f>$K79</f>
        <v>10.45308333333333</v>
      </c>
      <c r="AY79" s="122">
        <f>$K79</f>
        <v>10.45308333333333</v>
      </c>
      <c r="AZ79" s="122">
        <f>$K79</f>
        <v>10.45308333333333</v>
      </c>
      <c r="BA79" s="122">
        <f>$K79</f>
        <v>10.45308333333333</v>
      </c>
      <c r="BB79" s="122">
        <f>$K79</f>
        <v>10.45308333333333</v>
      </c>
      <c r="BC79" s="122">
        <f>$K79</f>
        <v>10.45308333333333</v>
      </c>
      <c r="BD79" s="122">
        <f>$K79</f>
        <v>10.45308333333333</v>
      </c>
      <c r="BE79" s="122">
        <f>$K79</f>
        <v>10.45308333333333</v>
      </c>
      <c r="BF79" s="122">
        <f>$K79</f>
        <v>10.45308333333333</v>
      </c>
      <c r="BG79" s="122">
        <f>$K79</f>
        <v>10.45308333333333</v>
      </c>
      <c r="BH79" s="122">
        <f>$K79</f>
        <v>10.45308333333333</v>
      </c>
    </row>
    <row r="80" s="25" customFormat="1" ht="15" customHeight="1">
      <c r="A80" t="s" s="13">
        <v>259</v>
      </c>
      <c r="B80" s="31">
        <v>5012</v>
      </c>
      <c r="C80" t="s" s="13">
        <v>152</v>
      </c>
      <c r="D80" t="s" s="13">
        <v>241</v>
      </c>
      <c r="E80" t="s" s="13">
        <v>154</v>
      </c>
      <c r="F80" t="s" s="13">
        <v>235</v>
      </c>
      <c r="G80" s="77">
        <v>48263</v>
      </c>
      <c r="H80" s="31">
        <v>19</v>
      </c>
      <c r="I80" s="33">
        <f>G80/1000/H80</f>
        <v>2.540157894736842</v>
      </c>
      <c r="J80" s="31">
        <v>9</v>
      </c>
      <c r="K80" s="34">
        <f>IF(G80&gt;0,G80/1000/J80,"")</f>
        <v>5.362555555555556</v>
      </c>
      <c r="L80" s="35">
        <v>43018</v>
      </c>
      <c r="M80" s="35">
        <v>43147</v>
      </c>
      <c r="N80" s="36">
        <v>43220</v>
      </c>
      <c r="O80" s="36">
        <v>43220</v>
      </c>
      <c r="P80" s="37">
        <v>2</v>
      </c>
      <c r="Q80" s="35">
        <v>43192</v>
      </c>
      <c r="R80" s="38">
        <v>39</v>
      </c>
      <c r="S80" s="31">
        <v>4</v>
      </c>
      <c r="T80" s="37">
        <v>44</v>
      </c>
      <c r="U80" s="35">
        <v>43255</v>
      </c>
      <c r="V80" s="39">
        <f>IF(U80&gt;0,U80-Q80)</f>
      </c>
      <c r="W80" s="35">
        <v>43313</v>
      </c>
      <c r="X80" s="39">
        <f>IF(W80&gt;0,W80-U80)</f>
      </c>
      <c r="Y80" s="35">
        <v>43313</v>
      </c>
      <c r="Z80" s="39">
        <f>IF(Y80&gt;0,Y80-W80)</f>
      </c>
      <c r="AA80" s="38">
        <v>86</v>
      </c>
      <c r="AB80" s="37">
        <f>T80*(3/5)</f>
        <v>26.4</v>
      </c>
      <c r="AC80" s="38">
        <v>9</v>
      </c>
      <c r="AD80" s="37">
        <f>T80*2</f>
        <v>88</v>
      </c>
      <c r="AE80" s="38">
        <v>67</v>
      </c>
      <c r="AF80" s="38">
        <f>R80+S80</f>
        <v>43</v>
      </c>
      <c r="AG80" s="37">
        <f>T80</f>
        <v>44</v>
      </c>
      <c r="AH80" s="40">
        <f>IF(T80&gt;0,((AC80/AB80)+(AE80/AD80)+(AF80/AG80))/3)</f>
        <v>0.6931818181818182</v>
      </c>
      <c r="AJ80" t="s" s="41">
        <v>260</v>
      </c>
      <c r="AK80" t="s" s="41">
        <v>260</v>
      </c>
      <c r="AL80" t="s" s="41">
        <v>260</v>
      </c>
      <c r="AM80" t="s" s="41">
        <v>260</v>
      </c>
      <c r="AN80" t="s" s="41">
        <v>260</v>
      </c>
      <c r="AO80" t="s" s="41">
        <v>260</v>
      </c>
      <c r="AP80" t="s" s="41">
        <v>260</v>
      </c>
      <c r="AQ80" t="s" s="41">
        <v>260</v>
      </c>
      <c r="AR80" t="s" s="41">
        <v>260</v>
      </c>
      <c r="AS80" t="s" s="13">
        <v>157</v>
      </c>
      <c r="AT80" t="s" s="13">
        <v>158</v>
      </c>
      <c r="AU80" t="s" s="13">
        <v>159</v>
      </c>
      <c r="AV80" t="s" s="13">
        <v>160</v>
      </c>
      <c r="AW80" t="s" s="13">
        <v>161</v>
      </c>
      <c r="AX80" t="s" s="13">
        <v>162</v>
      </c>
      <c r="AY80" s="120">
        <f>$K80</f>
        <v>5.362555555555556</v>
      </c>
      <c r="AZ80" s="120">
        <f>$K80</f>
        <v>5.362555555555556</v>
      </c>
      <c r="BA80" s="120">
        <f>$K80</f>
        <v>5.362555555555556</v>
      </c>
      <c r="BB80" s="120">
        <f>$K80</f>
        <v>5.362555555555556</v>
      </c>
      <c r="BC80" s="120">
        <f>$K80</f>
        <v>5.362555555555556</v>
      </c>
      <c r="BD80" s="120">
        <f>$K80</f>
        <v>5.362555555555556</v>
      </c>
      <c r="BE80" s="120">
        <f>$K80</f>
        <v>5.362555555555556</v>
      </c>
      <c r="BF80" s="120">
        <f>$K80</f>
        <v>5.362555555555556</v>
      </c>
      <c r="BG80" s="120">
        <f>$K80</f>
        <v>5.362555555555556</v>
      </c>
    </row>
    <row r="81" s="25" customFormat="1" ht="15" customHeight="1">
      <c r="A81" t="s" s="13">
        <v>261</v>
      </c>
      <c r="B81" s="31">
        <v>4034</v>
      </c>
      <c r="C81" t="s" s="13">
        <v>238</v>
      </c>
      <c r="D81" t="s" s="13">
        <v>241</v>
      </c>
      <c r="E81" t="s" s="13">
        <v>182</v>
      </c>
      <c r="F81" t="s" s="13">
        <v>235</v>
      </c>
      <c r="G81" s="77">
        <v>100112</v>
      </c>
      <c r="H81" s="31">
        <v>15</v>
      </c>
      <c r="I81" s="33">
        <f>G81/1000/H81</f>
        <v>6.674133333333333</v>
      </c>
      <c r="J81" s="31">
        <v>13</v>
      </c>
      <c r="K81" s="34">
        <f>IF(G81&gt;0,G81/1000/J81,"")</f>
        <v>7.700923076923076</v>
      </c>
      <c r="L81" s="35">
        <v>43021</v>
      </c>
      <c r="M81" s="35">
        <v>43118</v>
      </c>
      <c r="N81" s="36">
        <v>43153</v>
      </c>
      <c r="O81" s="36">
        <v>43158</v>
      </c>
      <c r="P81" s="37">
        <v>4</v>
      </c>
      <c r="Q81" s="35">
        <v>43152</v>
      </c>
      <c r="R81" s="38">
        <v>65</v>
      </c>
      <c r="S81" s="31">
        <v>2</v>
      </c>
      <c r="T81" s="37">
        <v>69</v>
      </c>
      <c r="U81" s="35">
        <v>43250</v>
      </c>
      <c r="V81" s="39">
        <f>IF(U81&gt;0,U81-Q81)</f>
      </c>
      <c r="W81" s="35">
        <v>43279</v>
      </c>
      <c r="X81" s="39">
        <f>IF(W81&gt;0,W81-U81)</f>
      </c>
      <c r="Y81" s="35">
        <v>43318</v>
      </c>
      <c r="Z81" s="38">
        <v>0</v>
      </c>
      <c r="AB81" s="37">
        <f>T81*(3/5)</f>
        <v>41.4</v>
      </c>
      <c r="AC81" s="38">
        <v>27</v>
      </c>
      <c r="AD81" s="37">
        <f>T81*2</f>
        <v>138</v>
      </c>
      <c r="AE81" s="38">
        <v>183</v>
      </c>
      <c r="AF81" s="38">
        <f>R81+S81</f>
        <v>67</v>
      </c>
      <c r="AG81" s="37">
        <f>T81</f>
        <v>69</v>
      </c>
      <c r="AH81" s="67">
        <f>IF(T81&gt;0,((AC81/AB81)+(AE81/AD81)+(AF81/AG81))/3)</f>
        <v>0.9830917874396135</v>
      </c>
      <c r="AJ81" t="s" s="41">
        <v>262</v>
      </c>
      <c r="AK81" t="s" s="41">
        <v>262</v>
      </c>
      <c r="AL81" t="s" s="41">
        <v>262</v>
      </c>
      <c r="AM81" t="s" s="41">
        <v>262</v>
      </c>
      <c r="AN81" t="s" s="41">
        <v>262</v>
      </c>
      <c r="AO81" t="s" s="13">
        <v>157</v>
      </c>
      <c r="AP81" t="s" s="13">
        <v>158</v>
      </c>
      <c r="AQ81" t="s" s="13">
        <v>159</v>
      </c>
      <c r="AR81" t="s" s="13">
        <v>160</v>
      </c>
      <c r="AT81" s="121">
        <f>$K81</f>
        <v>7.700923076923076</v>
      </c>
      <c r="AU81" s="121">
        <f>$K81</f>
        <v>7.700923076923076</v>
      </c>
      <c r="AV81" s="121">
        <f>$K81</f>
        <v>7.700923076923076</v>
      </c>
      <c r="AW81" s="121">
        <f>$K81</f>
        <v>7.700923076923076</v>
      </c>
      <c r="AX81" s="121">
        <f>$K81</f>
        <v>7.700923076923076</v>
      </c>
      <c r="AY81" s="121">
        <f>$K81</f>
        <v>7.700923076923076</v>
      </c>
      <c r="AZ81" s="121">
        <f>$K81</f>
        <v>7.700923076923076</v>
      </c>
      <c r="BA81" s="121">
        <f>$K81</f>
        <v>7.700923076923076</v>
      </c>
      <c r="BB81" s="121">
        <f>$K81</f>
        <v>7.700923076923076</v>
      </c>
      <c r="BC81" s="121">
        <f>$K81</f>
        <v>7.700923076923076</v>
      </c>
      <c r="BD81" s="121">
        <f>$K81</f>
        <v>7.700923076923076</v>
      </c>
      <c r="BE81" s="121">
        <f>$K81</f>
        <v>7.700923076923076</v>
      </c>
      <c r="BF81" s="121">
        <f>$K81</f>
        <v>7.700923076923076</v>
      </c>
    </row>
    <row r="82" s="25" customFormat="1" ht="15" customHeight="1">
      <c r="A82" t="s" s="13">
        <v>263</v>
      </c>
      <c r="B82" s="31">
        <v>4071</v>
      </c>
      <c r="C82" t="s" s="13">
        <v>238</v>
      </c>
      <c r="D82" t="s" s="13">
        <v>241</v>
      </c>
      <c r="E82" t="s" s="13">
        <v>176</v>
      </c>
      <c r="F82" t="s" s="13">
        <v>235</v>
      </c>
      <c r="G82" s="77">
        <v>61030</v>
      </c>
      <c r="H82" s="31">
        <v>10</v>
      </c>
      <c r="I82" s="33">
        <f>G82/1000/H82</f>
        <v>6.103</v>
      </c>
      <c r="J82" s="31">
        <v>3</v>
      </c>
      <c r="K82" s="126">
        <f>IF(G82&gt;0,G82/1000/J82,"")</f>
        <v>20.34333333333333</v>
      </c>
      <c r="L82" s="35">
        <v>43143</v>
      </c>
      <c r="M82" s="35">
        <v>43217</v>
      </c>
      <c r="N82" s="36">
        <v>43255</v>
      </c>
      <c r="O82" s="36">
        <v>43256</v>
      </c>
      <c r="P82" s="37">
        <v>2</v>
      </c>
      <c r="Q82" s="35">
        <v>43257</v>
      </c>
      <c r="R82" s="38">
        <v>21</v>
      </c>
      <c r="S82" s="31">
        <v>0</v>
      </c>
      <c r="T82" s="37">
        <v>15</v>
      </c>
      <c r="U82" s="35">
        <v>43278</v>
      </c>
      <c r="V82" s="39">
        <f>IF(U82&gt;0,U82-Q82)</f>
      </c>
      <c r="W82" s="35">
        <v>43308</v>
      </c>
      <c r="X82" s="39">
        <f>IF(W82&gt;0,W82-U82)</f>
      </c>
      <c r="Y82" s="35">
        <v>43321</v>
      </c>
      <c r="Z82" s="39">
        <f>IF(Y82&gt;0,Y82-W82)</f>
      </c>
      <c r="AA82" s="38">
        <v>92</v>
      </c>
      <c r="AB82" s="37">
        <f>T82*(3/5)</f>
        <v>9</v>
      </c>
      <c r="AC82" s="38">
        <v>2</v>
      </c>
      <c r="AD82" s="37">
        <f>T82*2</f>
        <v>30</v>
      </c>
      <c r="AE82" s="38">
        <v>20</v>
      </c>
      <c r="AF82" s="38">
        <f>R82+S82</f>
        <v>21</v>
      </c>
      <c r="AG82" s="37">
        <f>T82</f>
        <v>15</v>
      </c>
      <c r="AH82" s="40">
        <f>IF(T82&gt;0,((AC82/AB82)+(AE82/AD82)+(AF82/AG82))/3)</f>
        <v>0.762962962962963</v>
      </c>
      <c r="AR82" t="s" s="41">
        <v>230</v>
      </c>
      <c r="AS82" t="s" s="41">
        <v>230</v>
      </c>
      <c r="AT82" t="s" s="41">
        <v>230</v>
      </c>
      <c r="AU82" t="s" s="127">
        <v>230</v>
      </c>
      <c r="AV82" t="s" s="41">
        <v>230</v>
      </c>
      <c r="AW82" t="s" s="41">
        <v>230</v>
      </c>
      <c r="AX82" t="s" s="41">
        <v>230</v>
      </c>
      <c r="AY82" t="s" s="41">
        <v>230</v>
      </c>
      <c r="AZ82" t="s" s="41">
        <v>230</v>
      </c>
      <c r="BA82" t="s" s="41">
        <v>230</v>
      </c>
      <c r="BB82" t="s" s="128">
        <v>174</v>
      </c>
      <c r="BC82" t="s" s="13">
        <v>157</v>
      </c>
      <c r="BD82" t="s" s="13">
        <v>158</v>
      </c>
      <c r="BE82" t="s" s="13">
        <v>159</v>
      </c>
      <c r="BF82" t="s" s="13">
        <v>160</v>
      </c>
      <c r="BG82" t="s" s="13">
        <v>161</v>
      </c>
      <c r="BH82" t="s" s="13">
        <v>162</v>
      </c>
      <c r="BI82" s="124">
        <f>$K82</f>
        <v>20.34333333333333</v>
      </c>
      <c r="BJ82" s="124">
        <f>$K82</f>
        <v>20.34333333333333</v>
      </c>
      <c r="BK82" s="124">
        <f>$K82</f>
        <v>20.34333333333333</v>
      </c>
      <c r="BL82" s="96"/>
      <c r="BM82" s="96"/>
    </row>
    <row r="83" s="25" customFormat="1" ht="15" customHeight="1">
      <c r="A83" t="s" s="13">
        <v>264</v>
      </c>
      <c r="B83" s="31">
        <v>3903</v>
      </c>
      <c r="C83" t="s" s="13">
        <v>244</v>
      </c>
      <c r="D83" t="s" s="13">
        <v>153</v>
      </c>
      <c r="E83" t="s" s="129">
        <v>176</v>
      </c>
      <c r="F83" t="s" s="13">
        <v>235</v>
      </c>
      <c r="G83" s="77">
        <v>19074</v>
      </c>
      <c r="H83" s="31">
        <v>5</v>
      </c>
      <c r="I83" s="33">
        <f>G83/1000/H83</f>
        <v>3.8148</v>
      </c>
      <c r="J83" s="130">
        <v>1</v>
      </c>
      <c r="K83" s="34">
        <f>IF(G83&gt;0,G83/1000/J83,"")</f>
        <v>19.074</v>
      </c>
      <c r="L83" s="35">
        <v>43202</v>
      </c>
      <c r="M83" s="35">
        <v>43228</v>
      </c>
      <c r="N83" t="s" s="13">
        <v>180</v>
      </c>
      <c r="O83" s="36"/>
      <c r="P83" s="37">
        <v>1</v>
      </c>
      <c r="Q83" s="35">
        <v>43297</v>
      </c>
      <c r="R83" s="38">
        <v>8</v>
      </c>
      <c r="T83" s="37">
        <v>8</v>
      </c>
      <c r="U83" s="35">
        <v>43327</v>
      </c>
      <c r="V83" s="39">
        <f>IF(U83&gt;0,U83-Q83)</f>
      </c>
      <c r="W83" s="35">
        <v>43342</v>
      </c>
      <c r="X83" s="39">
        <f>IF(W83&gt;0,W83-U83)</f>
      </c>
      <c r="Y83" s="35">
        <v>43342</v>
      </c>
      <c r="Z83" s="39">
        <f>IF(Y83&gt;0,Y83-W83)</f>
      </c>
      <c r="AB83" s="37">
        <f>T83*(3/5)</f>
        <v>4.8</v>
      </c>
      <c r="AC83" s="38">
        <v>3</v>
      </c>
      <c r="AD83" s="37">
        <f>T83*2</f>
        <v>16</v>
      </c>
      <c r="AE83" s="38">
        <v>44</v>
      </c>
      <c r="AF83" s="38">
        <f>R83+S83</f>
        <v>8</v>
      </c>
      <c r="AG83" s="37">
        <f>T83</f>
        <v>8</v>
      </c>
      <c r="AH83" s="40">
        <f>IF(T83&gt;0,((AC83/AB83)+(AE83/AD83)+(AF83/AG83))/3)</f>
        <v>1.458333333333333</v>
      </c>
      <c r="AJ83" s="96"/>
      <c r="AK83" s="96"/>
      <c r="AL83" s="96"/>
      <c r="AM83" s="96"/>
      <c r="AN83" s="96"/>
      <c r="AO83" s="96"/>
      <c r="AP83" s="96"/>
      <c r="AQ83" s="96"/>
      <c r="AR83" s="96"/>
      <c r="AS83" s="96"/>
      <c r="AT83" s="96"/>
      <c r="AU83" s="96"/>
      <c r="AV83" s="96"/>
      <c r="AW83" t="s" s="125">
        <v>265</v>
      </c>
      <c r="AX83" t="s" s="125">
        <v>266</v>
      </c>
      <c r="AY83" t="s" s="125">
        <v>266</v>
      </c>
      <c r="AZ83" t="s" s="41">
        <v>267</v>
      </c>
      <c r="BA83" t="s" s="41">
        <v>267</v>
      </c>
      <c r="BB83" t="s" s="41">
        <v>267</v>
      </c>
      <c r="BC83" t="s" s="41">
        <v>267</v>
      </c>
      <c r="BD83" t="s" s="41">
        <v>267</v>
      </c>
      <c r="BE83" t="s" s="127">
        <v>268</v>
      </c>
      <c r="BF83" t="s" s="13">
        <v>268</v>
      </c>
      <c r="BG83" t="s" s="13">
        <v>159</v>
      </c>
      <c r="BH83" t="s" s="13">
        <v>160</v>
      </c>
      <c r="BI83" t="s" s="13">
        <v>161</v>
      </c>
      <c r="BJ83" t="s" s="13">
        <v>162</v>
      </c>
      <c r="BK83" t="s" s="13">
        <v>163</v>
      </c>
      <c r="BL83" t="s" s="13">
        <v>164</v>
      </c>
      <c r="BM83" t="s" s="13">
        <v>165</v>
      </c>
      <c r="BN83" s="131">
        <f>$K83</f>
        <v>19.074</v>
      </c>
      <c r="BO83" s="33"/>
      <c r="BP83" s="33"/>
      <c r="DJ83" s="87"/>
    </row>
    <row r="84" s="25" customFormat="1" ht="15" customHeight="1">
      <c r="A84" t="s" s="13">
        <v>269</v>
      </c>
      <c r="B84" s="31">
        <v>3866</v>
      </c>
      <c r="C84" t="s" s="13">
        <v>244</v>
      </c>
      <c r="D84" t="s" s="13">
        <v>241</v>
      </c>
      <c r="E84" t="s" s="13">
        <v>154</v>
      </c>
      <c r="F84" t="s" s="13">
        <v>235</v>
      </c>
      <c r="G84" s="77">
        <v>381011</v>
      </c>
      <c r="H84" s="31">
        <v>12</v>
      </c>
      <c r="I84" s="33">
        <f>G84/1000/H84</f>
        <v>31.75091666666667</v>
      </c>
      <c r="J84" s="31">
        <v>27</v>
      </c>
      <c r="K84" s="34">
        <f>G84/1000/J84</f>
        <v>14.11151851851852</v>
      </c>
      <c r="L84" s="35">
        <v>42850</v>
      </c>
      <c r="M84" s="35">
        <v>42956</v>
      </c>
      <c r="N84" s="36">
        <v>42969</v>
      </c>
      <c r="O84" s="36">
        <v>42969</v>
      </c>
      <c r="P84" s="37">
        <v>5</v>
      </c>
      <c r="Q84" s="35">
        <v>42975</v>
      </c>
      <c r="R84" s="38">
        <v>80</v>
      </c>
      <c r="S84" s="31">
        <v>198</v>
      </c>
      <c r="T84" s="37">
        <v>241</v>
      </c>
      <c r="U84" s="35">
        <v>43252</v>
      </c>
      <c r="V84" s="39">
        <f>IF(U84&gt;0,U84-Q84)</f>
      </c>
      <c r="W84" s="35">
        <v>43350</v>
      </c>
      <c r="X84" s="39">
        <f>IF(W84&gt;0,W84-U84)</f>
      </c>
      <c r="Y84" s="35">
        <v>43355</v>
      </c>
      <c r="Z84" s="39">
        <f>IF(Y84&gt;0,Y84-W84)</f>
      </c>
      <c r="AA84" s="38">
        <v>100</v>
      </c>
      <c r="AB84" s="37">
        <f>T84*(3/5)</f>
        <v>144.6</v>
      </c>
      <c r="AC84" s="38">
        <v>31</v>
      </c>
      <c r="AD84" s="37">
        <f>T84*2</f>
        <v>482</v>
      </c>
      <c r="AE84" s="38">
        <v>203</v>
      </c>
      <c r="AF84" s="38">
        <f>R84+S84</f>
        <v>278</v>
      </c>
      <c r="AG84" s="37">
        <f>T84</f>
        <v>241</v>
      </c>
      <c r="AH84" s="40">
        <f>IF(T84&gt;0,((AC84/AB84)+(AE84/AD84)+(AF84/AG84))/3)</f>
        <v>0.5963577685569387</v>
      </c>
      <c r="AJ84" s="120">
        <f>$K84</f>
        <v>14.11151851851852</v>
      </c>
      <c r="AK84" t="s" s="132">
        <v>174</v>
      </c>
      <c r="AL84" t="s" s="132">
        <v>174</v>
      </c>
      <c r="AM84" t="s" s="132">
        <v>174</v>
      </c>
      <c r="AN84" t="s" s="132">
        <v>174</v>
      </c>
      <c r="AO84" t="s" s="132">
        <v>174</v>
      </c>
      <c r="AP84" t="s" s="132">
        <v>174</v>
      </c>
      <c r="AQ84" t="s" s="132">
        <v>174</v>
      </c>
      <c r="AR84" t="s" s="132">
        <v>174</v>
      </c>
      <c r="AS84" t="s" s="132">
        <v>174</v>
      </c>
      <c r="AT84" t="s" s="132">
        <v>174</v>
      </c>
      <c r="AU84" t="s" s="132">
        <v>174</v>
      </c>
      <c r="AV84" t="s" s="132">
        <v>174</v>
      </c>
      <c r="AW84" t="s" s="132">
        <v>174</v>
      </c>
      <c r="AX84" t="s" s="132">
        <v>174</v>
      </c>
      <c r="AY84" t="s" s="132">
        <v>174</v>
      </c>
      <c r="AZ84" s="120">
        <f>$K84</f>
        <v>14.11151851851852</v>
      </c>
      <c r="BA84" s="120">
        <f>$K84</f>
        <v>14.11151851851852</v>
      </c>
      <c r="BB84" s="120">
        <f>$K84</f>
        <v>14.11151851851852</v>
      </c>
      <c r="BC84" s="120">
        <f>$K84</f>
        <v>14.11151851851852</v>
      </c>
      <c r="BD84" s="120">
        <f>$K84</f>
        <v>14.11151851851852</v>
      </c>
      <c r="BE84" s="120">
        <f>$K84</f>
        <v>14.11151851851852</v>
      </c>
      <c r="BF84" s="120">
        <f>$K84</f>
        <v>14.11151851851852</v>
      </c>
      <c r="BG84" s="120">
        <f>$K84</f>
        <v>14.11151851851852</v>
      </c>
      <c r="BH84" s="120">
        <f>$K84</f>
        <v>14.11151851851852</v>
      </c>
      <c r="BI84" s="120">
        <f>$K84</f>
        <v>14.11151851851852</v>
      </c>
      <c r="BJ84" s="120">
        <f>$K84</f>
        <v>14.11151851851852</v>
      </c>
    </row>
    <row r="85" s="25" customFormat="1" ht="15" customHeight="1">
      <c r="A85" t="s" s="13">
        <v>270</v>
      </c>
      <c r="B85" s="31">
        <v>5023</v>
      </c>
      <c r="C85" t="s" s="13">
        <v>152</v>
      </c>
      <c r="D85" t="s" s="13">
        <v>241</v>
      </c>
      <c r="E85" t="s" s="13">
        <v>173</v>
      </c>
      <c r="F85" t="s" s="13">
        <v>235</v>
      </c>
      <c r="G85" s="77">
        <v>51544</v>
      </c>
      <c r="H85" s="31">
        <v>25</v>
      </c>
      <c r="I85" s="33">
        <f>G85/1000/H85</f>
        <v>2.06176</v>
      </c>
      <c r="J85" s="31">
        <v>9</v>
      </c>
      <c r="K85" s="34">
        <f>IF(G85&gt;0,G85/1000/J85,"")</f>
        <v>5.72711111111111</v>
      </c>
      <c r="L85" s="35">
        <v>43033</v>
      </c>
      <c r="M85" s="35">
        <v>43227</v>
      </c>
      <c r="N85" t="s" s="13">
        <v>180</v>
      </c>
      <c r="P85" s="37">
        <v>2</v>
      </c>
      <c r="Q85" s="35">
        <v>43269</v>
      </c>
      <c r="R85" s="38">
        <v>36</v>
      </c>
      <c r="T85" s="37">
        <v>34</v>
      </c>
      <c r="U85" s="35">
        <v>43315</v>
      </c>
      <c r="V85" s="39">
        <f>IF(U85&gt;0,U85-Q85)</f>
      </c>
      <c r="W85" s="35">
        <v>43341</v>
      </c>
      <c r="X85" s="39">
        <f>IF(W85&gt;0,W85-U85)</f>
      </c>
      <c r="Y85" s="35">
        <v>43355</v>
      </c>
      <c r="Z85" s="39">
        <f>IF(Y85&gt;0,Y85-W85)</f>
      </c>
      <c r="AB85" s="37">
        <f>T85*(3/5)</f>
        <v>20.4</v>
      </c>
      <c r="AC85" s="38">
        <v>14</v>
      </c>
      <c r="AD85" s="37">
        <f>T85*2</f>
        <v>68</v>
      </c>
      <c r="AE85" s="38">
        <v>48</v>
      </c>
      <c r="AF85" s="38">
        <f>R85+S85</f>
        <v>36</v>
      </c>
      <c r="AG85" s="37">
        <f>T85</f>
        <v>34</v>
      </c>
      <c r="AH85" s="40">
        <f>IF(T85&gt;0,((AC85/AB85)+(AE85/AD85)+(AF85/AG85))/3)</f>
        <v>0.8169934640522877</v>
      </c>
      <c r="AJ85" t="s" s="41">
        <v>271</v>
      </c>
      <c r="AK85" t="s" s="41">
        <v>271</v>
      </c>
      <c r="AL85" t="s" s="41">
        <v>271</v>
      </c>
      <c r="AM85" t="s" s="41">
        <v>271</v>
      </c>
      <c r="AN85" t="s" s="41">
        <v>271</v>
      </c>
      <c r="AO85" t="s" s="41">
        <v>271</v>
      </c>
      <c r="AP85" t="s" s="41">
        <v>271</v>
      </c>
      <c r="AQ85" t="s" s="41">
        <v>271</v>
      </c>
      <c r="AR85" t="s" s="41">
        <v>271</v>
      </c>
      <c r="AS85" t="s" s="41">
        <v>271</v>
      </c>
      <c r="AT85" t="s" s="41">
        <v>271</v>
      </c>
      <c r="AU85" t="s" s="41">
        <v>271</v>
      </c>
      <c r="AV85" t="s" s="41">
        <v>271</v>
      </c>
      <c r="AW85" t="s" s="41">
        <v>271</v>
      </c>
      <c r="AX85" t="s" s="41">
        <v>271</v>
      </c>
      <c r="AY85" t="s" s="41">
        <v>271</v>
      </c>
      <c r="AZ85" t="s" s="41">
        <v>271</v>
      </c>
      <c r="BA85" t="s" s="128">
        <v>174</v>
      </c>
      <c r="BB85" t="s" s="128">
        <v>174</v>
      </c>
      <c r="BC85" t="s" s="128">
        <v>174</v>
      </c>
      <c r="BD85" t="s" s="133">
        <v>157</v>
      </c>
      <c r="BE85" t="s" s="13">
        <v>268</v>
      </c>
      <c r="BF85" t="s" s="13">
        <v>268</v>
      </c>
      <c r="BG85" t="s" s="13">
        <v>160</v>
      </c>
      <c r="BH85" t="s" s="13">
        <v>161</v>
      </c>
      <c r="BI85" s="122">
        <f>$K85</f>
        <v>5.72711111111111</v>
      </c>
      <c r="BJ85" s="122">
        <f>$K85</f>
        <v>5.72711111111111</v>
      </c>
      <c r="BK85" s="122">
        <f>$K85</f>
        <v>5.72711111111111</v>
      </c>
      <c r="BL85" s="122">
        <f>$K85</f>
        <v>5.72711111111111</v>
      </c>
      <c r="BM85" s="122">
        <f>$K85</f>
        <v>5.72711111111111</v>
      </c>
      <c r="BN85" s="122">
        <f>$K85</f>
        <v>5.72711111111111</v>
      </c>
      <c r="BO85" s="122">
        <f>$K85</f>
        <v>5.72711111111111</v>
      </c>
      <c r="BP85" s="122">
        <f>$K85</f>
        <v>5.72711111111111</v>
      </c>
      <c r="BQ85" s="122">
        <f>$K85</f>
        <v>5.72711111111111</v>
      </c>
    </row>
    <row r="86" s="25" customFormat="1" ht="15" customHeight="1">
      <c r="A86" t="s" s="13">
        <v>272</v>
      </c>
      <c r="B86" s="31">
        <v>5055</v>
      </c>
      <c r="C86" t="s" s="13">
        <v>152</v>
      </c>
      <c r="D86" t="s" s="13">
        <v>239</v>
      </c>
      <c r="E86" t="s" s="129">
        <v>154</v>
      </c>
      <c r="F86" t="s" s="13">
        <v>235</v>
      </c>
      <c r="G86" s="77">
        <v>53648</v>
      </c>
      <c r="H86" s="31">
        <v>3</v>
      </c>
      <c r="I86" s="33">
        <f>G86/1000/H86</f>
        <v>17.88266666666667</v>
      </c>
      <c r="J86" s="130">
        <v>9</v>
      </c>
      <c r="K86" s="34">
        <f>IF(G86&gt;0,G86/1000/J86,"")</f>
        <v>5.960888888888889</v>
      </c>
      <c r="M86" s="35">
        <v>43231</v>
      </c>
      <c r="N86" t="s" s="13">
        <v>180</v>
      </c>
      <c r="O86" s="36"/>
      <c r="P86" s="37">
        <v>2</v>
      </c>
      <c r="Q86" s="35">
        <v>43271</v>
      </c>
      <c r="R86" s="38">
        <v>36</v>
      </c>
      <c r="T86" s="37">
        <v>42</v>
      </c>
      <c r="U86" s="35">
        <v>43329</v>
      </c>
      <c r="V86" s="39">
        <f>IF(U86&gt;0,U86-Q86)</f>
      </c>
      <c r="W86" s="35">
        <v>43356</v>
      </c>
      <c r="X86" s="39">
        <f>IF(W86&gt;0,W86-U86)</f>
      </c>
      <c r="Y86" s="35">
        <v>43356</v>
      </c>
      <c r="Z86" s="39">
        <f>IF(Y86&gt;0,Y86-W86)</f>
      </c>
      <c r="AB86" s="37">
        <f>T86*(3/5)</f>
        <v>25.2</v>
      </c>
      <c r="AC86" s="38">
        <v>9</v>
      </c>
      <c r="AD86" s="37">
        <f>T86*2</f>
        <v>84</v>
      </c>
      <c r="AE86" s="38">
        <v>84</v>
      </c>
      <c r="AF86" s="38">
        <f>R86+S86</f>
        <v>36</v>
      </c>
      <c r="AG86" s="37">
        <f>T86</f>
        <v>42</v>
      </c>
      <c r="AH86" s="40">
        <f>IF(T86&gt;0,((AC86/AB86)+(AE86/AD86)+(AF86/AG86))/3)</f>
        <v>0.7380952380952381</v>
      </c>
      <c r="AJ86" s="96"/>
      <c r="AK86" s="96"/>
      <c r="AL86" s="96"/>
      <c r="AM86" s="96"/>
      <c r="AN86" s="96"/>
      <c r="AO86" s="96"/>
      <c r="AP86" s="96"/>
      <c r="AQ86" s="96"/>
      <c r="AR86" s="96"/>
      <c r="AS86" s="96"/>
      <c r="AT86" s="96"/>
      <c r="AU86" s="96"/>
      <c r="AV86" s="96"/>
      <c r="AW86" s="96"/>
      <c r="AX86" s="96"/>
      <c r="AY86" t="s" s="125">
        <v>273</v>
      </c>
      <c r="AZ86" t="s" s="125">
        <v>266</v>
      </c>
      <c r="BA86" t="s" s="125">
        <v>266</v>
      </c>
      <c r="BB86" t="s" s="125">
        <v>266</v>
      </c>
      <c r="BC86" t="s" s="41">
        <v>174</v>
      </c>
      <c r="BD86" t="s" s="41">
        <v>274</v>
      </c>
      <c r="BE86" t="s" s="13">
        <v>268</v>
      </c>
      <c r="BF86" t="s" s="13">
        <v>268</v>
      </c>
      <c r="BG86" t="s" s="13">
        <v>159</v>
      </c>
      <c r="BH86" t="s" s="13">
        <v>160</v>
      </c>
      <c r="BI86" t="s" s="13">
        <v>161</v>
      </c>
      <c r="BJ86" s="134">
        <f>$K86</f>
        <v>5.960888888888889</v>
      </c>
      <c r="BK86" s="134">
        <f>$K86</f>
        <v>5.960888888888889</v>
      </c>
      <c r="BL86" s="134">
        <f>$K86</f>
        <v>5.960888888888889</v>
      </c>
      <c r="BM86" s="134">
        <f>$K86</f>
        <v>5.960888888888889</v>
      </c>
      <c r="BN86" s="134">
        <f>$K86</f>
        <v>5.960888888888889</v>
      </c>
      <c r="BO86" s="134">
        <f>$K86</f>
        <v>5.960888888888889</v>
      </c>
      <c r="BP86" s="134">
        <f>$K86</f>
        <v>5.960888888888889</v>
      </c>
      <c r="BQ86" s="134">
        <f>$K86</f>
        <v>5.960888888888889</v>
      </c>
      <c r="BR86" s="134">
        <f>$K86</f>
        <v>5.960888888888889</v>
      </c>
      <c r="DJ86" s="87"/>
    </row>
    <row r="87" s="25" customFormat="1" ht="15" customHeight="1">
      <c r="A87" t="s" s="13">
        <v>275</v>
      </c>
      <c r="B87" s="31">
        <v>3894</v>
      </c>
      <c r="C87" t="s" s="13">
        <v>244</v>
      </c>
      <c r="D87" t="s" s="13">
        <v>153</v>
      </c>
      <c r="E87" t="s" s="13">
        <v>154</v>
      </c>
      <c r="F87" t="s" s="13">
        <v>235</v>
      </c>
      <c r="G87" s="77">
        <v>91821</v>
      </c>
      <c r="H87" s="31">
        <v>9</v>
      </c>
      <c r="I87" s="33">
        <f>G87/1000/H87</f>
        <v>10.20233333333333</v>
      </c>
      <c r="J87" s="31">
        <v>12</v>
      </c>
      <c r="K87" s="34">
        <f>IF(G87&gt;0,G87/1000/J87,"")</f>
        <v>7.65175</v>
      </c>
      <c r="L87" s="35">
        <v>43154</v>
      </c>
      <c r="M87" s="35">
        <v>43217</v>
      </c>
      <c r="N87" t="s" s="13">
        <v>180</v>
      </c>
      <c r="O87" s="36"/>
      <c r="P87" s="37">
        <v>3</v>
      </c>
      <c r="Q87" s="35">
        <v>43258</v>
      </c>
      <c r="R87" s="38">
        <v>43</v>
      </c>
      <c r="S87" s="31">
        <v>10</v>
      </c>
      <c r="T87" s="37">
        <v>53</v>
      </c>
      <c r="U87" s="35">
        <v>43367</v>
      </c>
      <c r="V87" s="39">
        <f>IF(U87&gt;0,U87-Q87)</f>
      </c>
      <c r="W87" s="35">
        <v>43356</v>
      </c>
      <c r="X87" s="39">
        <f>IF(W87&gt;0,W87-U87)</f>
      </c>
      <c r="Y87" s="35">
        <v>43357</v>
      </c>
      <c r="Z87" s="39">
        <f>IF(Y87&gt;0,Y87-W87)</f>
      </c>
      <c r="AB87" s="37">
        <f>T87*(3/5)</f>
        <v>31.8</v>
      </c>
      <c r="AC87" s="38">
        <v>4</v>
      </c>
      <c r="AD87" s="37">
        <f>T87*2</f>
        <v>106</v>
      </c>
      <c r="AE87" s="38">
        <v>111</v>
      </c>
      <c r="AF87" s="38">
        <f>R87+S87</f>
        <v>53</v>
      </c>
      <c r="AG87" s="37">
        <f>T87</f>
        <v>53</v>
      </c>
      <c r="AH87" s="40">
        <f>IF(T87&gt;0,((AC87/AB87)+(AE87/AD87)+(AF87/AG87))/3)</f>
        <v>0.7243186582809225</v>
      </c>
      <c r="AJ87" s="96"/>
      <c r="AK87" s="96"/>
      <c r="AL87" s="96"/>
      <c r="AM87" s="96"/>
      <c r="AN87" s="96"/>
      <c r="AO87" t="s" s="125">
        <v>266</v>
      </c>
      <c r="AP87" t="s" s="125">
        <v>266</v>
      </c>
      <c r="AQ87" t="s" s="125">
        <v>266</v>
      </c>
      <c r="AR87" t="s" s="125">
        <v>266</v>
      </c>
      <c r="AS87" t="s" s="41">
        <v>276</v>
      </c>
      <c r="AT87" t="s" s="41">
        <v>276</v>
      </c>
      <c r="AU87" t="s" s="41">
        <v>276</v>
      </c>
      <c r="AV87" t="s" s="41">
        <v>276</v>
      </c>
      <c r="AW87" t="s" s="41">
        <v>276</v>
      </c>
      <c r="AX87" t="s" s="41">
        <v>276</v>
      </c>
      <c r="AY87" t="s" s="41">
        <v>276</v>
      </c>
      <c r="AZ87" t="s" s="41">
        <v>276</v>
      </c>
      <c r="BA87" t="s" s="127">
        <v>276</v>
      </c>
      <c r="BB87" t="s" s="128">
        <v>174</v>
      </c>
      <c r="BC87" t="s" s="13">
        <v>157</v>
      </c>
      <c r="BD87" t="s" s="13">
        <v>158</v>
      </c>
      <c r="BE87" t="s" s="13">
        <v>159</v>
      </c>
      <c r="BF87" t="s" s="13">
        <v>160</v>
      </c>
      <c r="BG87" t="s" s="13">
        <v>161</v>
      </c>
      <c r="BH87" s="120">
        <f>$K87</f>
        <v>7.65175</v>
      </c>
      <c r="BI87" s="120">
        <f>$K87</f>
        <v>7.65175</v>
      </c>
      <c r="BJ87" s="120">
        <f>$K87</f>
        <v>7.65175</v>
      </c>
      <c r="BK87" s="120">
        <f>$K87</f>
        <v>7.65175</v>
      </c>
      <c r="BL87" s="120">
        <f>$K87</f>
        <v>7.65175</v>
      </c>
      <c r="BM87" s="120">
        <f>$K87</f>
        <v>7.65175</v>
      </c>
      <c r="BN87" s="120">
        <f>$K87</f>
        <v>7.65175</v>
      </c>
      <c r="BO87" s="120">
        <f>$K87</f>
        <v>7.65175</v>
      </c>
      <c r="BP87" s="120">
        <f>$K87</f>
        <v>7.65175</v>
      </c>
      <c r="BQ87" s="120">
        <f>$K87</f>
        <v>7.65175</v>
      </c>
      <c r="BR87" s="120">
        <f>$K87</f>
        <v>7.65175</v>
      </c>
      <c r="BS87" s="120">
        <f>$K87</f>
        <v>7.65175</v>
      </c>
      <c r="DJ87" s="87"/>
    </row>
    <row r="88" s="25" customFormat="1" ht="15" customHeight="1">
      <c r="A88" t="s" s="13">
        <v>277</v>
      </c>
      <c r="B88" s="31">
        <v>4019</v>
      </c>
      <c r="C88" t="s" s="13">
        <v>238</v>
      </c>
      <c r="D88" t="s" s="13">
        <v>239</v>
      </c>
      <c r="E88" t="s" s="13">
        <v>173</v>
      </c>
      <c r="F88" t="s" s="13">
        <v>235</v>
      </c>
      <c r="G88" s="77">
        <v>223804</v>
      </c>
      <c r="H88" s="31">
        <v>8</v>
      </c>
      <c r="I88" s="33">
        <f>G88/1000/H88</f>
        <v>27.9755</v>
      </c>
      <c r="J88" s="31">
        <v>22</v>
      </c>
      <c r="K88" s="34">
        <f>G88/1000/J88</f>
        <v>10.17290909090909</v>
      </c>
      <c r="L88" s="35">
        <v>43000</v>
      </c>
      <c r="M88" s="35">
        <v>43048</v>
      </c>
      <c r="N88" s="36">
        <v>43088</v>
      </c>
      <c r="O88" s="36">
        <v>43088</v>
      </c>
      <c r="P88" s="37">
        <v>4</v>
      </c>
      <c r="Q88" s="35">
        <v>43110</v>
      </c>
      <c r="R88" s="38">
        <v>75</v>
      </c>
      <c r="S88" s="31">
        <v>10</v>
      </c>
      <c r="U88" s="35">
        <v>43250</v>
      </c>
      <c r="V88" s="39">
        <f>IF(U88&gt;0,U88-Q88)</f>
      </c>
      <c r="W88" s="35">
        <v>43348</v>
      </c>
      <c r="X88" s="39">
        <f>IF(W88&gt;0,W88-U88)</f>
      </c>
      <c r="Y88" s="35">
        <v>43382</v>
      </c>
      <c r="Z88" s="39">
        <f>IF(Y88&gt;0,Y88-W88)</f>
      </c>
      <c r="AA88" s="38">
        <v>86</v>
      </c>
      <c r="AB88" s="38">
        <f>T88*(3/5)</f>
        <v>0</v>
      </c>
      <c r="AC88" s="38">
        <v>51</v>
      </c>
      <c r="AD88" s="38">
        <f>T88*2</f>
        <v>0</v>
      </c>
      <c r="AE88" s="38">
        <v>73</v>
      </c>
      <c r="AF88" s="38">
        <f>R88+S88</f>
        <v>85</v>
      </c>
      <c r="AG88" s="38">
        <f>T88</f>
        <v>0</v>
      </c>
      <c r="AH88" s="40">
        <f>IF(T88&gt;0,((AC88/AB88)+(AE88/AD88)+(AF88/AG88))/3)</f>
        <v>0</v>
      </c>
      <c r="AJ88" t="s" s="13">
        <v>162</v>
      </c>
      <c r="AK88" t="s" s="13">
        <v>163</v>
      </c>
      <c r="AL88" t="s" s="13">
        <v>164</v>
      </c>
      <c r="AM88" s="122">
        <f>$K88</f>
        <v>10.17290909090909</v>
      </c>
      <c r="AN88" s="122">
        <f>$K88</f>
        <v>10.17290909090909</v>
      </c>
      <c r="AO88" s="122">
        <f>$K88</f>
        <v>10.17290909090909</v>
      </c>
      <c r="AP88" s="122">
        <f>$K88</f>
        <v>10.17290909090909</v>
      </c>
      <c r="AQ88" s="122">
        <f>$K88</f>
        <v>10.17290909090909</v>
      </c>
      <c r="AR88" s="122">
        <f>$K88</f>
        <v>10.17290909090909</v>
      </c>
      <c r="AS88" s="122">
        <f>$K88</f>
        <v>10.17290909090909</v>
      </c>
      <c r="AT88" s="122">
        <f>$K88</f>
        <v>10.17290909090909</v>
      </c>
      <c r="AU88" s="122">
        <f>$K88</f>
        <v>10.17290909090909</v>
      </c>
      <c r="AV88" s="122">
        <f>$K88</f>
        <v>10.17290909090909</v>
      </c>
      <c r="AW88" s="122">
        <f>$K88</f>
        <v>10.17290909090909</v>
      </c>
      <c r="AX88" s="122">
        <f>$K88</f>
        <v>10.17290909090909</v>
      </c>
      <c r="AY88" s="122">
        <f>$K88</f>
        <v>10.17290909090909</v>
      </c>
      <c r="AZ88" s="122">
        <f>$K88</f>
        <v>10.17290909090909</v>
      </c>
      <c r="BA88" s="122">
        <f>$K88</f>
        <v>10.17290909090909</v>
      </c>
      <c r="BB88" s="122">
        <f>$K88</f>
        <v>10.17290909090909</v>
      </c>
      <c r="BC88" s="122">
        <f>$K88</f>
        <v>10.17290909090909</v>
      </c>
      <c r="BD88" s="122">
        <f>$K88</f>
        <v>10.17290909090909</v>
      </c>
      <c r="BE88" s="122">
        <f>$K88</f>
        <v>10.17290909090909</v>
      </c>
      <c r="BF88" s="122">
        <f>$K88</f>
        <v>10.17290909090909</v>
      </c>
      <c r="BG88" t="s" s="125">
        <v>174</v>
      </c>
      <c r="BH88" t="s" s="125">
        <v>174</v>
      </c>
      <c r="BI88" t="s" s="125">
        <v>174</v>
      </c>
      <c r="BJ88" t="s" s="125">
        <v>174</v>
      </c>
      <c r="BK88" s="135">
        <f>$K88</f>
        <v>10.17290909090909</v>
      </c>
      <c r="BL88" s="135">
        <v>10.17290909090909</v>
      </c>
    </row>
    <row r="89" s="25" customFormat="1" ht="15" customHeight="1">
      <c r="A89" t="s" s="13">
        <v>278</v>
      </c>
      <c r="B89" s="31">
        <v>4092</v>
      </c>
      <c r="C89" t="s" s="13">
        <v>238</v>
      </c>
      <c r="D89" t="s" s="13">
        <v>239</v>
      </c>
      <c r="E89" t="s" s="129">
        <v>176</v>
      </c>
      <c r="F89" t="s" s="13">
        <v>235</v>
      </c>
      <c r="G89" s="77">
        <v>72587</v>
      </c>
      <c r="H89" s="31">
        <v>7</v>
      </c>
      <c r="I89" s="33">
        <f>G89/1000/H89</f>
        <v>10.36957142857143</v>
      </c>
      <c r="J89" s="130">
        <v>3</v>
      </c>
      <c r="K89" s="34">
        <f>IF(G89&gt;0,G89/1000/J89,"")</f>
        <v>24.19566666666667</v>
      </c>
      <c r="L89" s="35">
        <v>43200</v>
      </c>
      <c r="M89" s="35">
        <v>43242</v>
      </c>
      <c r="N89" t="s" s="13">
        <v>180</v>
      </c>
      <c r="O89" s="36"/>
      <c r="P89" s="37">
        <v>3</v>
      </c>
      <c r="Q89" s="35">
        <v>43311</v>
      </c>
      <c r="R89" s="38">
        <v>27</v>
      </c>
      <c r="T89" s="37">
        <v>27</v>
      </c>
      <c r="U89" s="35">
        <v>43355</v>
      </c>
      <c r="V89" s="39">
        <f>IF(U89&gt;0,U89-Q89)</f>
      </c>
      <c r="W89" s="35">
        <v>43374</v>
      </c>
      <c r="X89" s="39">
        <f>IF(W89&gt;0,W89-U89)</f>
      </c>
      <c r="Y89" s="35">
        <v>43383</v>
      </c>
      <c r="Z89" s="39">
        <f>IF(Y89&gt;0,Y89-W89)</f>
      </c>
      <c r="AA89" s="38">
        <v>100</v>
      </c>
      <c r="AB89" s="37">
        <f>T89*(3/5)</f>
        <v>16.2</v>
      </c>
      <c r="AC89" s="38">
        <v>14</v>
      </c>
      <c r="AD89" s="37">
        <f>T89*2</f>
        <v>54</v>
      </c>
      <c r="AE89" s="38">
        <v>23</v>
      </c>
      <c r="AF89" s="38">
        <f>R89+S89</f>
        <v>27</v>
      </c>
      <c r="AG89" s="37">
        <f>T89</f>
        <v>27</v>
      </c>
      <c r="AH89" s="40">
        <f>IF(T89&gt;0,((AC89/AB89)+(AE89/AD89)+(AF89/AG89))/3)</f>
        <v>0.7633744855967078</v>
      </c>
      <c r="AJ89" s="96"/>
      <c r="AK89" s="96"/>
      <c r="AL89" s="96"/>
      <c r="AM89" s="96"/>
      <c r="AN89" s="96"/>
      <c r="AO89" s="96"/>
      <c r="AP89" s="96"/>
      <c r="AQ89" s="96"/>
      <c r="AR89" s="96"/>
      <c r="AS89" s="96"/>
      <c r="AT89" s="96"/>
      <c r="AU89" t="s" s="125">
        <v>279</v>
      </c>
      <c r="AV89" t="s" s="13">
        <v>280</v>
      </c>
      <c r="AW89" t="s" s="13">
        <v>280</v>
      </c>
      <c r="AX89" t="s" s="125">
        <v>266</v>
      </c>
      <c r="AY89" t="s" s="125">
        <v>266</v>
      </c>
      <c r="AZ89" t="s" s="41">
        <v>281</v>
      </c>
      <c r="BA89" t="s" s="41">
        <v>281</v>
      </c>
      <c r="BB89" t="s" s="127">
        <v>281</v>
      </c>
      <c r="BC89" t="s" s="41">
        <v>281</v>
      </c>
      <c r="BD89" t="s" s="41">
        <v>281</v>
      </c>
      <c r="BE89" t="s" s="41">
        <v>281</v>
      </c>
      <c r="BF89" t="s" s="136">
        <v>281</v>
      </c>
      <c r="BG89" t="s" s="13">
        <v>157</v>
      </c>
      <c r="BH89" t="s" s="13">
        <v>158</v>
      </c>
      <c r="BI89" t="s" s="13">
        <v>159</v>
      </c>
      <c r="BJ89" t="s" s="13">
        <v>160</v>
      </c>
      <c r="BK89" t="s" s="13">
        <v>161</v>
      </c>
      <c r="BL89" t="s" s="13">
        <v>162</v>
      </c>
      <c r="BM89" t="s" s="13">
        <v>163</v>
      </c>
      <c r="BN89" t="s" s="13">
        <v>164</v>
      </c>
      <c r="BO89" t="s" s="13">
        <v>165</v>
      </c>
      <c r="BP89" t="s" s="13">
        <v>166</v>
      </c>
      <c r="BQ89" t="s" s="13">
        <v>167</v>
      </c>
      <c r="BR89" t="s" s="13">
        <v>168</v>
      </c>
      <c r="BS89" t="s" s="13">
        <v>169</v>
      </c>
      <c r="BT89" s="131">
        <f>$K89</f>
        <v>24.19566666666667</v>
      </c>
      <c r="BU89" s="131">
        <f>$K89</f>
        <v>24.19566666666667</v>
      </c>
      <c r="BV89" s="131">
        <f>$K89</f>
        <v>24.19566666666667</v>
      </c>
      <c r="DJ89" s="87"/>
    </row>
    <row r="90" s="25" customFormat="1" ht="15" customHeight="1">
      <c r="A90" t="s" s="13">
        <v>282</v>
      </c>
      <c r="B90" s="31">
        <v>3802</v>
      </c>
      <c r="C90" t="s" s="13">
        <v>238</v>
      </c>
      <c r="D90" t="s" s="13">
        <v>239</v>
      </c>
      <c r="E90" t="s" s="13">
        <v>154</v>
      </c>
      <c r="F90" t="s" s="13">
        <v>235</v>
      </c>
      <c r="G90" s="77">
        <v>118598</v>
      </c>
      <c r="H90" s="31">
        <v>25</v>
      </c>
      <c r="I90" s="33">
        <f>G90/1000/H90</f>
        <v>4.74392</v>
      </c>
      <c r="J90" s="31">
        <v>10</v>
      </c>
      <c r="K90" s="34">
        <f>G90/1000/J90</f>
        <v>11.8598</v>
      </c>
      <c r="L90" s="35">
        <v>42979</v>
      </c>
      <c r="M90" s="35">
        <v>43200</v>
      </c>
      <c r="N90" t="s" s="13">
        <v>180</v>
      </c>
      <c r="P90" s="37">
        <v>4</v>
      </c>
      <c r="Q90" s="35">
        <v>43264</v>
      </c>
      <c r="R90" s="38">
        <v>33</v>
      </c>
      <c r="U90" s="35">
        <v>43327</v>
      </c>
      <c r="V90" s="39">
        <f>IF(U90&gt;0,U90-Q90)</f>
      </c>
      <c r="W90" s="35">
        <v>43403</v>
      </c>
      <c r="X90" s="39">
        <f>IF(W90&gt;0,W90-U90)</f>
      </c>
      <c r="Y90" s="35">
        <v>43413</v>
      </c>
      <c r="Z90" s="39">
        <f>IF(Y90&gt;0,Y90-W90)</f>
      </c>
      <c r="AA90" s="38">
        <v>100</v>
      </c>
      <c r="AB90" s="38">
        <f>T90*(3/5)</f>
        <v>0</v>
      </c>
      <c r="AC90" s="38">
        <v>10</v>
      </c>
      <c r="AD90" s="38">
        <f>T90*2</f>
        <v>0</v>
      </c>
      <c r="AE90" s="38">
        <v>196</v>
      </c>
      <c r="AF90" s="38">
        <f>R90+S90</f>
        <v>33</v>
      </c>
      <c r="AG90" s="38">
        <f>T90</f>
        <v>0</v>
      </c>
      <c r="AH90" s="40">
        <f>IF(T90&gt;0,((AC90/AB90)+(AE90/AD90)+(AF90/AG90))/3)</f>
        <v>0</v>
      </c>
      <c r="AJ90" t="s" s="41">
        <v>283</v>
      </c>
      <c r="AK90" t="s" s="41">
        <v>283</v>
      </c>
      <c r="AL90" t="s" s="41">
        <v>283</v>
      </c>
      <c r="AM90" t="s" s="41">
        <v>283</v>
      </c>
      <c r="AN90" t="s" s="41">
        <v>283</v>
      </c>
      <c r="AO90" t="s" s="41">
        <v>174</v>
      </c>
      <c r="AP90" t="s" s="41">
        <v>174</v>
      </c>
      <c r="AQ90" t="s" s="41">
        <v>174</v>
      </c>
      <c r="AR90" t="s" s="41">
        <v>174</v>
      </c>
      <c r="AS90" t="s" s="41">
        <v>174</v>
      </c>
      <c r="AT90" t="s" s="41">
        <v>174</v>
      </c>
      <c r="AU90" t="s" s="41">
        <v>174</v>
      </c>
      <c r="AV90" t="s" s="41">
        <v>174</v>
      </c>
      <c r="AW90" t="s" s="41">
        <v>283</v>
      </c>
      <c r="AX90" t="s" s="41">
        <v>283</v>
      </c>
      <c r="AY90" t="s" s="41">
        <v>283</v>
      </c>
      <c r="AZ90" t="s" s="41">
        <v>283</v>
      </c>
      <c r="BA90" t="s" s="13">
        <v>157</v>
      </c>
      <c r="BB90" t="s" s="13">
        <v>158</v>
      </c>
      <c r="BC90" t="s" s="13">
        <v>159</v>
      </c>
      <c r="BD90" t="s" s="13">
        <v>160</v>
      </c>
      <c r="BE90" t="s" s="13">
        <v>161</v>
      </c>
      <c r="BF90" t="s" s="13">
        <v>162</v>
      </c>
      <c r="BG90" t="s" s="13">
        <v>163</v>
      </c>
      <c r="BH90" t="s" s="13">
        <v>164</v>
      </c>
      <c r="BI90" s="120">
        <f>$K90</f>
        <v>11.8598</v>
      </c>
      <c r="BJ90" s="120">
        <f>$K90</f>
        <v>11.8598</v>
      </c>
      <c r="BK90" s="120">
        <f>$K90</f>
        <v>11.8598</v>
      </c>
      <c r="BL90" s="120">
        <f>$K90</f>
        <v>11.8598</v>
      </c>
      <c r="BM90" s="120">
        <f>$K90</f>
        <v>11.8598</v>
      </c>
      <c r="BN90" s="120">
        <f>$K90</f>
        <v>11.8598</v>
      </c>
      <c r="BO90" s="120">
        <f>$K90</f>
        <v>11.8598</v>
      </c>
      <c r="BP90" s="120">
        <f>$K90</f>
        <v>11.8598</v>
      </c>
      <c r="BQ90" s="120">
        <f>$K90</f>
        <v>11.8598</v>
      </c>
      <c r="BR90" s="120">
        <f>$K90</f>
        <v>11.8598</v>
      </c>
    </row>
    <row r="91" s="25" customFormat="1" ht="15" customHeight="1">
      <c r="A91" t="s" s="13">
        <v>284</v>
      </c>
      <c r="B91" s="31">
        <v>4093</v>
      </c>
      <c r="C91" t="s" s="13">
        <v>238</v>
      </c>
      <c r="D91" t="s" s="13">
        <v>153</v>
      </c>
      <c r="E91" t="s" s="129">
        <v>173</v>
      </c>
      <c r="F91" t="s" s="13">
        <v>235</v>
      </c>
      <c r="G91" s="77">
        <v>50622</v>
      </c>
      <c r="H91" s="31">
        <v>8</v>
      </c>
      <c r="I91" s="33">
        <f>G91/1000/H91</f>
        <v>6.32775</v>
      </c>
      <c r="J91" s="130">
        <v>13</v>
      </c>
      <c r="K91" s="34">
        <f>IF(G91&gt;0,G91/1000/J91,"")</f>
        <v>3.894</v>
      </c>
      <c r="L91" s="35">
        <v>43161</v>
      </c>
      <c r="M91" s="35">
        <v>43236</v>
      </c>
      <c r="N91" t="s" s="13">
        <v>180</v>
      </c>
      <c r="O91" s="36"/>
      <c r="P91" s="37">
        <v>3</v>
      </c>
      <c r="Q91" s="35">
        <v>43278</v>
      </c>
      <c r="R91" s="38">
        <v>41</v>
      </c>
      <c r="U91" s="35">
        <v>43369</v>
      </c>
      <c r="V91" s="39">
        <f>IF(U91&gt;0,U91-Q91)</f>
      </c>
      <c r="W91" s="35">
        <v>43417</v>
      </c>
      <c r="X91" s="39">
        <f>IF(W91&gt;0,W91-U91)</f>
      </c>
      <c r="Y91" s="35">
        <v>43420</v>
      </c>
      <c r="Z91" s="39">
        <f>IF(Y91&gt;0,Y91-W91)</f>
      </c>
      <c r="AA91" s="38">
        <v>100</v>
      </c>
      <c r="AB91" s="38">
        <f>T91*(3/5)</f>
        <v>0</v>
      </c>
      <c r="AC91" s="38">
        <v>21</v>
      </c>
      <c r="AD91" s="38">
        <f>T91*2</f>
        <v>0</v>
      </c>
      <c r="AE91" s="38">
        <v>80</v>
      </c>
      <c r="AF91" s="38">
        <f>R91+S91</f>
        <v>41</v>
      </c>
      <c r="AG91" s="38">
        <f>T91</f>
        <v>0</v>
      </c>
      <c r="AH91" s="40">
        <f>IF(T91&gt;0,((AC91/AB91)+(AE91/AD91)+(AF91/AG91))/3)</f>
        <v>0</v>
      </c>
      <c r="AJ91" s="96"/>
      <c r="AK91" s="96"/>
      <c r="AL91" s="96"/>
      <c r="AM91" s="96"/>
      <c r="AN91" s="96"/>
      <c r="AO91" s="96"/>
      <c r="AP91" s="96"/>
      <c r="AQ91" s="96"/>
      <c r="AR91" s="96"/>
      <c r="AS91" s="96"/>
      <c r="AT91" t="s" s="125">
        <v>285</v>
      </c>
      <c r="AU91" t="s" s="125">
        <v>266</v>
      </c>
      <c r="AV91" t="s" s="125">
        <v>266</v>
      </c>
      <c r="AW91" t="s" s="125">
        <v>266</v>
      </c>
      <c r="AX91" t="s" s="125">
        <v>266</v>
      </c>
      <c r="AY91" t="s" s="41">
        <v>286</v>
      </c>
      <c r="AZ91" t="s" s="41">
        <v>286</v>
      </c>
      <c r="BA91" t="s" s="41">
        <v>286</v>
      </c>
      <c r="BB91" t="s" s="41">
        <v>286</v>
      </c>
      <c r="BC91" t="s" s="127">
        <v>286</v>
      </c>
      <c r="BD91" t="s" s="41">
        <v>286</v>
      </c>
      <c r="BE91" t="s" s="41">
        <v>286</v>
      </c>
      <c r="BF91" t="s" s="136">
        <v>157</v>
      </c>
      <c r="BG91" t="s" s="13">
        <v>158</v>
      </c>
      <c r="BH91" t="s" s="13">
        <v>159</v>
      </c>
      <c r="BI91" t="s" s="13">
        <v>160</v>
      </c>
      <c r="BJ91" t="s" s="13">
        <v>161</v>
      </c>
      <c r="BK91" s="135">
        <f>$K91</f>
        <v>3.894</v>
      </c>
      <c r="BL91" s="135">
        <f>$K91</f>
        <v>3.894</v>
      </c>
      <c r="BM91" s="135">
        <f>$K91</f>
        <v>3.894</v>
      </c>
      <c r="BN91" s="135">
        <f>$K91</f>
        <v>3.894</v>
      </c>
      <c r="BO91" s="135">
        <f>$K91</f>
        <v>3.894</v>
      </c>
      <c r="BP91" s="135">
        <f>$K91</f>
        <v>3.894</v>
      </c>
      <c r="BQ91" s="135">
        <f>$K91</f>
        <v>3.894</v>
      </c>
      <c r="BR91" s="135">
        <f>$K91</f>
        <v>3.894</v>
      </c>
      <c r="BS91" s="135">
        <f>$K91</f>
        <v>3.894</v>
      </c>
      <c r="BT91" s="135">
        <f>$K91</f>
        <v>3.894</v>
      </c>
      <c r="BU91" s="135">
        <f>$K91</f>
        <v>3.894</v>
      </c>
      <c r="BV91" s="135">
        <f>$K91</f>
        <v>3.894</v>
      </c>
      <c r="BW91" s="135">
        <f>$K91</f>
        <v>3.894</v>
      </c>
      <c r="DJ91" s="87"/>
    </row>
    <row r="92" s="25" customFormat="1" ht="15" customHeight="1">
      <c r="A92" t="s" s="13">
        <v>287</v>
      </c>
      <c r="B92" s="130">
        <v>4117</v>
      </c>
      <c r="C92" t="s" s="13">
        <v>238</v>
      </c>
      <c r="D92" t="s" s="129">
        <v>241</v>
      </c>
      <c r="E92" t="s" s="129">
        <v>173</v>
      </c>
      <c r="F92" t="s" s="13">
        <v>235</v>
      </c>
      <c r="G92" s="77">
        <v>55860</v>
      </c>
      <c r="H92" s="31">
        <v>6</v>
      </c>
      <c r="I92" s="33">
        <f>G92/1000/H92</f>
        <v>9.31</v>
      </c>
      <c r="J92" s="130">
        <v>12</v>
      </c>
      <c r="K92" s="34">
        <f>IF(G92&gt;0,G92/1000/J92,"")</f>
        <v>4.655</v>
      </c>
      <c r="L92" s="35">
        <v>43216</v>
      </c>
      <c r="M92" s="35">
        <v>43257</v>
      </c>
      <c r="N92" t="s" s="13">
        <v>180</v>
      </c>
      <c r="O92" s="36"/>
      <c r="P92" s="37">
        <v>3</v>
      </c>
      <c r="Q92" s="35">
        <v>43334</v>
      </c>
      <c r="R92" s="38">
        <v>58</v>
      </c>
      <c r="U92" s="35">
        <v>43385</v>
      </c>
      <c r="V92" s="39">
        <f>IF(U92&gt;0,U92-Q92)</f>
      </c>
      <c r="W92" s="35">
        <v>43411</v>
      </c>
      <c r="X92" s="39">
        <f>IF(W92&gt;0,W92-U92)</f>
      </c>
      <c r="Y92" s="35">
        <v>43424</v>
      </c>
      <c r="Z92" s="39">
        <f>IF(Y92&gt;0,Y92-W92)</f>
      </c>
      <c r="AA92" s="38">
        <v>100</v>
      </c>
      <c r="AB92" s="38">
        <f>T92*(3/5)</f>
        <v>0</v>
      </c>
      <c r="AC92" s="38">
        <v>16</v>
      </c>
      <c r="AD92" s="38">
        <f>T92*2</f>
        <v>0</v>
      </c>
      <c r="AE92" s="38">
        <v>20</v>
      </c>
      <c r="AF92" s="38">
        <f>R92+S92</f>
        <v>58</v>
      </c>
      <c r="AG92" s="38">
        <f>T92</f>
        <v>0</v>
      </c>
      <c r="AH92" s="40">
        <f>IF(T92&gt;0,((AC92/AB92)+(AE92/AD92)+(AF92/AG92))/3)</f>
        <v>0</v>
      </c>
      <c r="AJ92" s="96"/>
      <c r="AK92" s="96"/>
      <c r="AL92" s="96"/>
      <c r="AM92" s="96"/>
      <c r="AN92" s="96"/>
      <c r="AO92" s="96"/>
      <c r="AP92" s="96"/>
      <c r="AQ92" s="96"/>
      <c r="AR92" s="96"/>
      <c r="AS92" s="96"/>
      <c r="AT92" s="96"/>
      <c r="AU92" s="96"/>
      <c r="AV92" s="96"/>
      <c r="AW92" s="96"/>
      <c r="AX92" s="96"/>
      <c r="AY92" s="96"/>
      <c r="AZ92" s="96"/>
      <c r="BA92" s="96"/>
      <c r="BB92" t="s" s="125">
        <v>288</v>
      </c>
      <c r="BC92" t="s" s="41">
        <v>199</v>
      </c>
      <c r="BD92" t="s" s="41">
        <v>199</v>
      </c>
      <c r="BE92" t="s" s="41">
        <v>199</v>
      </c>
      <c r="BF92" t="s" s="41">
        <v>199</v>
      </c>
      <c r="BG92" t="s" s="41">
        <v>199</v>
      </c>
      <c r="BH92" t="s" s="127">
        <v>199</v>
      </c>
      <c r="BI92" t="s" s="136">
        <v>157</v>
      </c>
      <c r="BJ92" t="s" s="13">
        <v>158</v>
      </c>
      <c r="BK92" t="s" s="13">
        <v>159</v>
      </c>
      <c r="BL92" t="s" s="13">
        <v>160</v>
      </c>
      <c r="BM92" t="s" s="13">
        <v>161</v>
      </c>
      <c r="BN92" t="s" s="13">
        <v>162</v>
      </c>
      <c r="BO92" t="s" s="13">
        <v>163</v>
      </c>
      <c r="BP92" t="s" s="13">
        <v>164</v>
      </c>
      <c r="BQ92" t="s" s="13">
        <v>165</v>
      </c>
      <c r="BR92" t="s" s="13">
        <v>166</v>
      </c>
      <c r="BS92" s="135">
        <f>$K92</f>
        <v>4.655</v>
      </c>
      <c r="BT92" s="135">
        <f>$K92</f>
        <v>4.655</v>
      </c>
      <c r="BU92" s="135">
        <f>$K92</f>
        <v>4.655</v>
      </c>
      <c r="BV92" s="135">
        <f>$K92</f>
        <v>4.655</v>
      </c>
      <c r="BW92" s="135">
        <f>$K92</f>
        <v>4.655</v>
      </c>
      <c r="BX92" s="135">
        <f>$K92</f>
        <v>4.655</v>
      </c>
      <c r="BY92" s="135">
        <f>$K92</f>
        <v>4.655</v>
      </c>
      <c r="BZ92" s="135">
        <f>$K92</f>
        <v>4.655</v>
      </c>
      <c r="CA92" s="135">
        <f>$K92</f>
        <v>4.655</v>
      </c>
      <c r="CB92" s="135">
        <f>$K92</f>
        <v>4.655</v>
      </c>
      <c r="CC92" s="135">
        <f>$K92</f>
        <v>4.655</v>
      </c>
      <c r="CD92" s="135">
        <f>$K92</f>
        <v>4.655</v>
      </c>
      <c r="DJ92" s="87"/>
    </row>
    <row r="93" s="25" customFormat="1" ht="15" customHeight="1">
      <c r="A93" t="s" s="13">
        <v>289</v>
      </c>
      <c r="B93" s="31">
        <v>4084</v>
      </c>
      <c r="C93" t="s" s="13">
        <v>238</v>
      </c>
      <c r="D93" t="s" s="13">
        <v>239</v>
      </c>
      <c r="E93" t="s" s="129">
        <v>182</v>
      </c>
      <c r="F93" t="s" s="13">
        <v>235</v>
      </c>
      <c r="G93" s="77">
        <v>53313</v>
      </c>
      <c r="H93" s="31">
        <v>8</v>
      </c>
      <c r="I93" s="33">
        <f>G93/1000/H93</f>
        <v>6.664125</v>
      </c>
      <c r="J93" s="130">
        <v>14</v>
      </c>
      <c r="K93" s="34">
        <f>IF(G93&gt;0,G93/1000/J93,"")</f>
        <v>3.808071428571429</v>
      </c>
      <c r="L93" s="35">
        <v>43186</v>
      </c>
      <c r="M93" s="35">
        <v>43244</v>
      </c>
      <c r="N93" t="s" s="13">
        <v>180</v>
      </c>
      <c r="O93" s="36"/>
      <c r="P93" s="37">
        <v>3</v>
      </c>
      <c r="Q93" s="35">
        <v>43280</v>
      </c>
      <c r="R93" s="38">
        <v>55</v>
      </c>
      <c r="U93" s="35">
        <v>43368</v>
      </c>
      <c r="V93" s="39">
        <f>IF(U93&gt;0,U93-Q93)</f>
      </c>
      <c r="W93" s="35">
        <v>43434</v>
      </c>
      <c r="X93" s="39">
        <f>IF(W93&gt;0,W93-U93)</f>
      </c>
      <c r="Y93" s="35">
        <v>43434</v>
      </c>
      <c r="Z93" s="39">
        <f>IF(Y93&gt;0,Y93-W93)</f>
      </c>
      <c r="AB93" s="38">
        <f>T93*(3/5)</f>
        <v>0</v>
      </c>
      <c r="AC93" s="38">
        <v>29</v>
      </c>
      <c r="AD93" s="38">
        <f>T93*2</f>
        <v>0</v>
      </c>
      <c r="AE93" s="38">
        <v>91</v>
      </c>
      <c r="AF93" s="38">
        <f>R93+S93</f>
        <v>55</v>
      </c>
      <c r="AG93" s="38">
        <f>T93</f>
        <v>0</v>
      </c>
      <c r="AH93" s="40">
        <f>IF(T93&gt;0,((AC93/AB93)+(AE93/AD93)+(AF93/AG93))/3)</f>
        <v>0</v>
      </c>
      <c r="AJ93" s="96"/>
      <c r="AK93" s="96"/>
      <c r="AL93" s="96"/>
      <c r="AM93" s="96"/>
      <c r="AN93" s="96"/>
      <c r="AO93" s="96"/>
      <c r="AP93" s="96"/>
      <c r="AQ93" s="96"/>
      <c r="AR93" s="96"/>
      <c r="AS93" t="s" s="125">
        <v>290</v>
      </c>
      <c r="AT93" t="s" s="125">
        <v>266</v>
      </c>
      <c r="AU93" t="s" s="125">
        <v>266</v>
      </c>
      <c r="AV93" t="s" s="13">
        <v>280</v>
      </c>
      <c r="AW93" t="s" s="13">
        <v>280</v>
      </c>
      <c r="AX93" t="s" s="127">
        <v>291</v>
      </c>
      <c r="AY93" t="s" s="41">
        <v>291</v>
      </c>
      <c r="AZ93" t="s" s="41">
        <v>291</v>
      </c>
      <c r="BA93" t="s" s="41">
        <v>291</v>
      </c>
      <c r="BB93" t="s" s="41">
        <v>291</v>
      </c>
      <c r="BC93" t="s" s="41">
        <v>291</v>
      </c>
      <c r="BD93" t="s" s="41">
        <v>291</v>
      </c>
      <c r="BE93" t="s" s="136">
        <v>291</v>
      </c>
      <c r="BF93" t="s" s="13">
        <v>157</v>
      </c>
      <c r="BG93" t="s" s="13">
        <v>158</v>
      </c>
      <c r="BH93" t="s" s="13">
        <v>159</v>
      </c>
      <c r="BI93" t="s" s="13">
        <v>160</v>
      </c>
      <c r="BJ93" t="s" s="13">
        <v>161</v>
      </c>
      <c r="BK93" s="137">
        <f>$K93</f>
        <v>3.808071428571429</v>
      </c>
      <c r="BL93" s="137">
        <f>$K93</f>
        <v>3.808071428571429</v>
      </c>
      <c r="BM93" s="137">
        <f>$K93</f>
        <v>3.808071428571429</v>
      </c>
      <c r="BN93" s="137">
        <f>$K93</f>
        <v>3.808071428571429</v>
      </c>
      <c r="BO93" s="137">
        <f>$K93</f>
        <v>3.808071428571429</v>
      </c>
      <c r="BP93" s="137">
        <f>$K93</f>
        <v>3.808071428571429</v>
      </c>
      <c r="BQ93" s="137">
        <f>$K93</f>
        <v>3.808071428571429</v>
      </c>
      <c r="BR93" s="137">
        <f>$K93</f>
        <v>3.808071428571429</v>
      </c>
      <c r="BS93" s="137">
        <f>$K93</f>
        <v>3.808071428571429</v>
      </c>
      <c r="BT93" s="137">
        <f>$K93</f>
        <v>3.808071428571429</v>
      </c>
      <c r="BU93" s="137">
        <f>$K93</f>
        <v>3.808071428571429</v>
      </c>
      <c r="BV93" s="137">
        <f>$K93</f>
        <v>3.808071428571429</v>
      </c>
      <c r="BW93" s="137">
        <f>$K93</f>
        <v>3.808071428571429</v>
      </c>
      <c r="BX93" s="137">
        <f>$K93</f>
        <v>3.808071428571429</v>
      </c>
      <c r="DJ93" s="87"/>
    </row>
    <row r="94" s="25" customFormat="1" ht="15" customHeight="1">
      <c r="A94" t="s" s="13">
        <v>292</v>
      </c>
      <c r="B94" s="31">
        <v>4056</v>
      </c>
      <c r="C94" t="s" s="13">
        <v>238</v>
      </c>
      <c r="D94" t="s" s="13">
        <v>239</v>
      </c>
      <c r="E94" t="s" s="13">
        <v>176</v>
      </c>
      <c r="F94" t="s" s="13">
        <v>235</v>
      </c>
      <c r="G94" s="77">
        <v>53873</v>
      </c>
      <c r="J94" s="31">
        <v>9</v>
      </c>
      <c r="K94" s="34">
        <f>IF(G94&gt;0,G94/1000/J94,"")</f>
        <v>5.985888888888889</v>
      </c>
      <c r="L94" s="35">
        <v>43112</v>
      </c>
      <c r="M94" s="35">
        <v>43255</v>
      </c>
      <c r="N94" t="s" s="13">
        <v>180</v>
      </c>
      <c r="O94" s="36"/>
      <c r="P94" s="37">
        <v>3</v>
      </c>
      <c r="Q94" s="35">
        <v>43362</v>
      </c>
      <c r="R94" s="38">
        <v>63</v>
      </c>
      <c r="T94" s="37">
        <v>72</v>
      </c>
      <c r="U94" s="35">
        <v>43410</v>
      </c>
      <c r="V94" s="39">
        <f>IF(U94&gt;0,U94-Q94)</f>
      </c>
      <c r="W94" s="35">
        <v>43437</v>
      </c>
      <c r="X94" s="39">
        <f>IF(W94&gt;0,W94-U94)</f>
      </c>
      <c r="Y94" s="35">
        <v>43437</v>
      </c>
      <c r="Z94" s="39">
        <f>IF(Y94&gt;0,Y94-W94)</f>
      </c>
      <c r="AA94" s="38">
        <v>100</v>
      </c>
      <c r="AB94" s="37">
        <f>T94*(3/5)</f>
        <v>43.2</v>
      </c>
      <c r="AC94" s="38">
        <v>20</v>
      </c>
      <c r="AD94" s="37">
        <f>T94*2</f>
        <v>144</v>
      </c>
      <c r="AE94" s="38">
        <v>45</v>
      </c>
      <c r="AF94" s="38">
        <f>R94+S94</f>
        <v>63</v>
      </c>
      <c r="AG94" s="37">
        <f>T94</f>
        <v>72</v>
      </c>
      <c r="AH94" s="40">
        <f>IF(T94&gt;0,((AC94/AB94)+(AE94/AD94)+(AF94/AG94))/3)</f>
        <v>0.5501543209876544</v>
      </c>
      <c r="AJ94" t="s" s="125">
        <v>266</v>
      </c>
      <c r="AK94" t="s" s="125">
        <v>266</v>
      </c>
      <c r="AL94" t="s" s="125">
        <v>266</v>
      </c>
      <c r="AM94" t="s" s="41">
        <v>293</v>
      </c>
      <c r="AN94" t="s" s="41">
        <v>293</v>
      </c>
      <c r="AO94" t="s" s="41">
        <v>293</v>
      </c>
      <c r="AP94" t="s" s="41">
        <v>293</v>
      </c>
      <c r="AQ94" t="s" s="41">
        <v>293</v>
      </c>
      <c r="AR94" t="s" s="41">
        <v>293</v>
      </c>
      <c r="AS94" t="s" s="41">
        <v>293</v>
      </c>
      <c r="AT94" t="s" s="41">
        <v>293</v>
      </c>
      <c r="AU94" t="s" s="41">
        <v>293</v>
      </c>
      <c r="AV94" t="s" s="41">
        <v>174</v>
      </c>
      <c r="AW94" t="s" s="41">
        <v>174</v>
      </c>
      <c r="AX94" t="s" s="41">
        <v>174</v>
      </c>
      <c r="AY94" t="s" s="41">
        <v>174</v>
      </c>
      <c r="AZ94" t="s" s="41">
        <v>174</v>
      </c>
      <c r="BA94" t="s" s="41">
        <v>174</v>
      </c>
      <c r="BB94" t="s" s="41">
        <v>174</v>
      </c>
      <c r="BC94" t="s" s="41">
        <v>174</v>
      </c>
      <c r="BD94" t="s" s="41">
        <v>174</v>
      </c>
      <c r="BE94" t="s" s="41">
        <v>174</v>
      </c>
      <c r="BF94" t="s" s="41">
        <v>174</v>
      </c>
      <c r="BG94" t="s" s="41">
        <v>174</v>
      </c>
      <c r="BH94" t="s" s="13">
        <v>157</v>
      </c>
      <c r="BI94" t="s" s="13">
        <v>158</v>
      </c>
      <c r="BJ94" t="s" s="13">
        <v>159</v>
      </c>
      <c r="BK94" t="s" s="13">
        <v>160</v>
      </c>
      <c r="BL94" t="s" s="13">
        <v>161</v>
      </c>
      <c r="BM94" t="s" s="13">
        <v>162</v>
      </c>
      <c r="BN94" t="s" s="13">
        <v>163</v>
      </c>
      <c r="BO94" t="s" s="13">
        <v>164</v>
      </c>
      <c r="BP94" t="s" s="13">
        <v>165</v>
      </c>
      <c r="BQ94" t="s" s="13">
        <v>166</v>
      </c>
      <c r="BR94" t="s" s="13">
        <v>167</v>
      </c>
      <c r="BS94" t="s" s="13">
        <v>168</v>
      </c>
      <c r="BT94" t="s" s="13">
        <v>169</v>
      </c>
      <c r="BU94" t="s" s="13">
        <v>190</v>
      </c>
      <c r="BV94" s="124">
        <f>$K94</f>
        <v>5.985888888888889</v>
      </c>
      <c r="BW94" s="124">
        <f>$K94</f>
        <v>5.985888888888889</v>
      </c>
      <c r="BX94" s="124">
        <f>$K94</f>
        <v>5.985888888888889</v>
      </c>
      <c r="BY94" s="124">
        <f>$K94</f>
        <v>5.985888888888889</v>
      </c>
      <c r="BZ94" s="124">
        <f>$K94</f>
        <v>5.985888888888889</v>
      </c>
      <c r="CA94" s="124">
        <f>$K94</f>
        <v>5.985888888888889</v>
      </c>
      <c r="CB94" s="124">
        <f>$K94</f>
        <v>5.985888888888889</v>
      </c>
      <c r="CC94" s="124">
        <f>$K94</f>
        <v>5.985888888888889</v>
      </c>
      <c r="CD94" s="124">
        <f>$K94</f>
        <v>5.985888888888889</v>
      </c>
      <c r="DJ94" s="87"/>
    </row>
    <row r="95" s="25" customFormat="1" ht="15" customHeight="1">
      <c r="A95" t="s" s="13">
        <v>294</v>
      </c>
      <c r="B95" s="31">
        <v>5073</v>
      </c>
      <c r="C95" t="s" s="13">
        <v>152</v>
      </c>
      <c r="D95" t="s" s="13">
        <v>153</v>
      </c>
      <c r="E95" t="s" s="13">
        <v>173</v>
      </c>
      <c r="F95" t="s" s="13">
        <v>235</v>
      </c>
      <c r="G95" s="77">
        <v>15000</v>
      </c>
      <c r="H95" s="31">
        <v>5</v>
      </c>
      <c r="I95" s="33">
        <f>G95/1000/H95</f>
        <v>3</v>
      </c>
      <c r="J95" s="31">
        <v>3</v>
      </c>
      <c r="K95" s="34">
        <f>IF(G95&gt;0,G95/1000/J95,"")</f>
        <v>5</v>
      </c>
      <c r="M95" s="35">
        <v>43328</v>
      </c>
      <c r="N95" t="s" s="13">
        <v>180</v>
      </c>
      <c r="O95" s="36"/>
      <c r="P95" s="37">
        <v>3</v>
      </c>
      <c r="Q95" s="35">
        <v>43382</v>
      </c>
      <c r="U95" s="35">
        <v>43406</v>
      </c>
      <c r="V95" s="39">
        <f>IF(U95&gt;0,U95-Q95)</f>
      </c>
      <c r="W95" s="35">
        <v>43421</v>
      </c>
      <c r="X95" s="39">
        <f>IF(W95&gt;0,W95-U95)</f>
      </c>
      <c r="Y95" s="35">
        <v>43439</v>
      </c>
      <c r="Z95" s="39">
        <f>IF(Y95&gt;0,Y95-W95)</f>
      </c>
      <c r="AB95" s="38">
        <f>T95*(3/5)</f>
        <v>0</v>
      </c>
      <c r="AC95" s="38">
        <v>9</v>
      </c>
      <c r="AD95" s="38">
        <f>T95*2</f>
        <v>0</v>
      </c>
      <c r="AE95" s="38">
        <v>33</v>
      </c>
      <c r="AF95" s="38">
        <f>R95+S95</f>
        <v>0</v>
      </c>
      <c r="AG95" s="38">
        <f>T95</f>
        <v>0</v>
      </c>
      <c r="AH95" s="40">
        <f>IF(T95&gt;0,((AC95/AB95)+(AE95/AD95)+(AF95/AG95))/3)</f>
        <v>0</v>
      </c>
      <c r="AJ95" s="96"/>
      <c r="AK95" s="96"/>
      <c r="AL95" s="96"/>
      <c r="AM95" s="96"/>
      <c r="AN95" s="96"/>
      <c r="AO95" s="96"/>
      <c r="AP95" s="96"/>
      <c r="AQ95" s="96"/>
      <c r="AR95" s="96"/>
      <c r="AS95" s="96"/>
      <c r="AT95" s="96"/>
      <c r="AU95" s="96"/>
      <c r="AV95" s="96"/>
      <c r="AW95" s="96"/>
      <c r="AX95" s="96"/>
      <c r="AY95" s="96"/>
      <c r="AZ95" s="96"/>
      <c r="BA95" s="96"/>
      <c r="BB95" s="96"/>
      <c r="BM95" t="s" s="125">
        <v>295</v>
      </c>
      <c r="BN95" t="s" s="41">
        <v>159</v>
      </c>
      <c r="BO95" t="s" s="41">
        <v>159</v>
      </c>
      <c r="BP95" t="s" s="41">
        <v>159</v>
      </c>
      <c r="BQ95" t="s" s="41">
        <v>159</v>
      </c>
      <c r="BR95" t="s" s="136">
        <v>159</v>
      </c>
      <c r="BS95" t="s" s="13">
        <v>157</v>
      </c>
      <c r="BT95" t="s" s="13">
        <v>158</v>
      </c>
      <c r="BU95" t="s" s="13">
        <v>159</v>
      </c>
      <c r="BV95" t="s" s="13">
        <v>160</v>
      </c>
      <c r="BW95" t="s" s="13">
        <v>161</v>
      </c>
      <c r="BX95" t="s" s="13">
        <v>162</v>
      </c>
      <c r="BY95" t="s" s="13">
        <v>163</v>
      </c>
      <c r="BZ95" s="49">
        <f>$K95</f>
        <v>5</v>
      </c>
      <c r="CA95" s="49">
        <f>$K95</f>
        <v>5</v>
      </c>
      <c r="CB95" s="49">
        <f>$K95</f>
        <v>5</v>
      </c>
      <c r="CC95" s="49">
        <f>$K95</f>
        <v>5</v>
      </c>
      <c r="DJ95" s="87"/>
    </row>
    <row r="96" s="25" customFormat="1" ht="15" customHeight="1">
      <c r="A96" t="s" s="13">
        <v>296</v>
      </c>
      <c r="B96" s="31">
        <v>4080</v>
      </c>
      <c r="C96" t="s" s="13">
        <v>238</v>
      </c>
      <c r="D96" t="s" s="13">
        <v>241</v>
      </c>
      <c r="E96" t="s" s="129">
        <v>173</v>
      </c>
      <c r="F96" t="s" s="13">
        <v>235</v>
      </c>
      <c r="G96" s="77">
        <v>138770</v>
      </c>
      <c r="H96" s="31">
        <v>10</v>
      </c>
      <c r="I96" s="33">
        <f>G96/1000/H96</f>
        <v>13.877</v>
      </c>
      <c r="J96" s="130">
        <v>17</v>
      </c>
      <c r="K96" s="34">
        <f>IF(G96&gt;0,G96/1000/J96,"")</f>
        <v>8.162941176470589</v>
      </c>
      <c r="L96" s="35">
        <v>43203</v>
      </c>
      <c r="M96" s="35">
        <v>43245</v>
      </c>
      <c r="N96" s="36">
        <v>43287</v>
      </c>
      <c r="O96" s="36">
        <v>43305</v>
      </c>
      <c r="P96" s="37">
        <v>4</v>
      </c>
      <c r="Q96" s="35">
        <v>43292</v>
      </c>
      <c r="R96" s="38">
        <v>65</v>
      </c>
      <c r="U96" s="35">
        <v>43411</v>
      </c>
      <c r="V96" s="39">
        <f>IF(U96&gt;0,U96-Q96)</f>
      </c>
      <c r="W96" s="35">
        <v>43425</v>
      </c>
      <c r="X96" s="39">
        <f>IF(W96&gt;0,W96-U96)</f>
      </c>
      <c r="Y96" s="35">
        <v>43440</v>
      </c>
      <c r="Z96" s="39">
        <f>IF(Y96&gt;0,Y96-W96)</f>
      </c>
      <c r="AB96" s="38">
        <f>T96*(3/5)</f>
        <v>0</v>
      </c>
      <c r="AC96" s="38">
        <v>31</v>
      </c>
      <c r="AD96" s="38">
        <f>T96*2</f>
        <v>0</v>
      </c>
      <c r="AE96" s="38">
        <v>67</v>
      </c>
      <c r="AF96" s="38">
        <f>R96+S96</f>
        <v>65</v>
      </c>
      <c r="AG96" s="38">
        <f>T96</f>
        <v>0</v>
      </c>
      <c r="AH96" s="40">
        <f>IF(T96&gt;0,((AC96/AB96)+(AE96/AD96)+(AF96/AG96))/3)</f>
        <v>0</v>
      </c>
      <c r="AJ96" s="96"/>
      <c r="AK96" s="96"/>
      <c r="AL96" s="96"/>
      <c r="AM96" s="96"/>
      <c r="AN96" s="96"/>
      <c r="AO96" s="96"/>
      <c r="AP96" s="96"/>
      <c r="AQ96" s="96"/>
      <c r="AR96" s="96"/>
      <c r="AS96" t="s" s="125">
        <v>297</v>
      </c>
      <c r="AT96" t="s" s="125">
        <v>266</v>
      </c>
      <c r="AU96" t="s" s="125">
        <v>266</v>
      </c>
      <c r="AV96" t="s" s="125">
        <v>266</v>
      </c>
      <c r="AW96" t="s" s="125">
        <v>266</v>
      </c>
      <c r="AX96" t="s" s="125">
        <v>266</v>
      </c>
      <c r="AY96" t="s" s="125">
        <v>266</v>
      </c>
      <c r="AZ96" t="s" s="41">
        <v>230</v>
      </c>
      <c r="BA96" t="s" s="127">
        <v>230</v>
      </c>
      <c r="BB96" t="s" s="41">
        <v>230</v>
      </c>
      <c r="BC96" t="s" s="41">
        <v>230</v>
      </c>
      <c r="BD96" t="s" s="41">
        <v>230</v>
      </c>
      <c r="BE96" t="s" s="41">
        <v>230</v>
      </c>
      <c r="BF96" t="s" s="41">
        <v>230</v>
      </c>
      <c r="BG96" t="s" s="13">
        <v>157</v>
      </c>
      <c r="BH96" t="s" s="13">
        <v>158</v>
      </c>
      <c r="BI96" t="s" s="136">
        <v>159</v>
      </c>
      <c r="BJ96" t="s" s="13">
        <v>160</v>
      </c>
      <c r="BK96" t="s" s="13">
        <v>161</v>
      </c>
      <c r="BL96" t="s" s="13">
        <v>162</v>
      </c>
      <c r="BM96" t="s" s="13">
        <v>163</v>
      </c>
      <c r="BN96" s="135">
        <f>$K96</f>
        <v>8.162941176470589</v>
      </c>
      <c r="BO96" s="135">
        <f>$K96</f>
        <v>8.162941176470589</v>
      </c>
      <c r="BP96" s="135">
        <f>$K96</f>
        <v>8.162941176470589</v>
      </c>
      <c r="BQ96" s="135">
        <f>$K96</f>
        <v>8.162941176470589</v>
      </c>
      <c r="BR96" s="135">
        <f>$K96</f>
        <v>8.162941176470589</v>
      </c>
      <c r="BS96" s="135">
        <f>$K96</f>
        <v>8.162941176470589</v>
      </c>
      <c r="BT96" s="135">
        <f>$K96</f>
        <v>8.162941176470589</v>
      </c>
      <c r="BU96" s="135">
        <f>$K96</f>
        <v>8.162941176470589</v>
      </c>
      <c r="BV96" s="135">
        <f>$K96</f>
        <v>8.162941176470589</v>
      </c>
      <c r="BW96" s="135">
        <f>$K96</f>
        <v>8.162941176470589</v>
      </c>
      <c r="BX96" s="135">
        <f>$K96</f>
        <v>8.162941176470589</v>
      </c>
      <c r="BY96" s="135">
        <f>$K96</f>
        <v>8.162941176470589</v>
      </c>
      <c r="BZ96" s="135">
        <f>$K96</f>
        <v>8.162941176470589</v>
      </c>
      <c r="CA96" s="135">
        <f>$K96</f>
        <v>8.162941176470589</v>
      </c>
      <c r="CB96" s="135">
        <f>$K96</f>
        <v>8.162941176470589</v>
      </c>
      <c r="CC96" s="135">
        <f>$K96</f>
        <v>8.162941176470589</v>
      </c>
      <c r="CD96" s="135">
        <f>$K96</f>
        <v>8.162941176470589</v>
      </c>
      <c r="DJ96" s="87"/>
    </row>
    <row r="97" s="25" customFormat="1" ht="15" customHeight="1">
      <c r="A97" t="s" s="13">
        <v>298</v>
      </c>
      <c r="B97" s="31">
        <v>5024</v>
      </c>
      <c r="C97" t="s" s="13">
        <v>152</v>
      </c>
      <c r="D97" t="s" s="13">
        <v>239</v>
      </c>
      <c r="E97" t="s" s="13">
        <v>182</v>
      </c>
      <c r="F97" t="s" s="13">
        <v>235</v>
      </c>
      <c r="G97" s="77">
        <v>153308</v>
      </c>
      <c r="H97" s="31">
        <v>11</v>
      </c>
      <c r="I97" s="33">
        <f>G97/1000/H97</f>
        <v>13.93709090909091</v>
      </c>
      <c r="J97" s="31">
        <v>24</v>
      </c>
      <c r="K97" s="34">
        <f>IF(G97&gt;0,G97/1000/J97,"")</f>
        <v>6.387833333333333</v>
      </c>
      <c r="L97" s="35">
        <v>43087</v>
      </c>
      <c r="M97" s="35">
        <v>43161</v>
      </c>
      <c r="N97" s="36">
        <v>43207</v>
      </c>
      <c r="O97" s="36">
        <v>43208</v>
      </c>
      <c r="P97" s="37">
        <v>4</v>
      </c>
      <c r="Q97" s="35">
        <v>43213</v>
      </c>
      <c r="R97" s="38">
        <v>76</v>
      </c>
      <c r="S97" s="31">
        <v>12</v>
      </c>
      <c r="T97" s="37">
        <v>118</v>
      </c>
      <c r="U97" s="35">
        <v>43385</v>
      </c>
      <c r="V97" s="39">
        <f>IF(U97&gt;0,U97-Q97)</f>
      </c>
      <c r="W97" s="35">
        <v>43430</v>
      </c>
      <c r="X97" s="39">
        <f>IF(W97&gt;0,W97-U97)</f>
      </c>
      <c r="Y97" s="35">
        <v>43441</v>
      </c>
      <c r="Z97" s="39">
        <f>IF(Y97&gt;0,Y97-W97)</f>
      </c>
      <c r="AA97" s="38">
        <v>100</v>
      </c>
      <c r="AB97" s="37">
        <f>T97*(3/5)</f>
        <v>70.8</v>
      </c>
      <c r="AC97" s="38">
        <v>66</v>
      </c>
      <c r="AD97" s="37">
        <f>T97*2</f>
        <v>236</v>
      </c>
      <c r="AE97" s="38">
        <v>108</v>
      </c>
      <c r="AF97" s="38">
        <f>R97+S97</f>
        <v>88</v>
      </c>
      <c r="AG97" s="37">
        <f>T97</f>
        <v>118</v>
      </c>
      <c r="AH97" s="40">
        <f>IF(T97&gt;0,((AC97/AB97)+(AE97/AD97)+(AF97/AG97))/3)</f>
        <v>0.711864406779661</v>
      </c>
      <c r="AJ97" t="s" s="41">
        <v>299</v>
      </c>
      <c r="AK97" t="s" s="41">
        <v>299</v>
      </c>
      <c r="AL97" t="s" s="41">
        <v>299</v>
      </c>
      <c r="AM97" t="s" s="41">
        <v>299</v>
      </c>
      <c r="AN97" t="s" s="41">
        <v>299</v>
      </c>
      <c r="AO97" t="s" s="41">
        <v>299</v>
      </c>
      <c r="AP97" t="s" s="41">
        <v>299</v>
      </c>
      <c r="AQ97" t="s" s="41">
        <v>299</v>
      </c>
      <c r="AR97" t="s" s="41">
        <v>299</v>
      </c>
      <c r="AS97" t="s" s="41">
        <v>299</v>
      </c>
      <c r="AT97" t="s" s="13">
        <v>157</v>
      </c>
      <c r="AU97" t="s" s="13">
        <v>158</v>
      </c>
      <c r="AV97" t="s" s="13">
        <v>159</v>
      </c>
      <c r="AW97" t="s" s="13">
        <v>160</v>
      </c>
      <c r="AX97" t="s" s="13">
        <v>161</v>
      </c>
      <c r="AY97" t="s" s="13">
        <v>162</v>
      </c>
      <c r="AZ97" t="s" s="13">
        <v>163</v>
      </c>
      <c r="BA97" t="s" s="13">
        <v>164</v>
      </c>
      <c r="BB97" s="121">
        <f>$K97</f>
        <v>6.387833333333333</v>
      </c>
      <c r="BC97" s="121">
        <f>$K97</f>
        <v>6.387833333333333</v>
      </c>
      <c r="BD97" s="121">
        <f>$K97</f>
        <v>6.387833333333333</v>
      </c>
      <c r="BE97" s="121">
        <f>$K97</f>
        <v>6.387833333333333</v>
      </c>
      <c r="BF97" s="121">
        <f>$K97</f>
        <v>6.387833333333333</v>
      </c>
      <c r="BG97" s="121">
        <f>$K97</f>
        <v>6.387833333333333</v>
      </c>
      <c r="BH97" s="121">
        <f>$K97</f>
        <v>6.387833333333333</v>
      </c>
      <c r="BI97" s="121">
        <f>$K97</f>
        <v>6.387833333333333</v>
      </c>
      <c r="BJ97" s="121">
        <f>$K97</f>
        <v>6.387833333333333</v>
      </c>
      <c r="BK97" s="121">
        <f>$K97</f>
        <v>6.387833333333333</v>
      </c>
      <c r="BL97" s="121">
        <f>$K97</f>
        <v>6.387833333333333</v>
      </c>
      <c r="BM97" s="121">
        <f>$K97</f>
        <v>6.387833333333333</v>
      </c>
      <c r="BN97" s="121">
        <f>$K97</f>
        <v>6.387833333333333</v>
      </c>
      <c r="BO97" s="121">
        <f>$K97</f>
        <v>6.387833333333333</v>
      </c>
      <c r="BP97" s="121">
        <f>$K97</f>
        <v>6.387833333333333</v>
      </c>
      <c r="BQ97" s="121">
        <f>$K97</f>
        <v>6.387833333333333</v>
      </c>
      <c r="BR97" s="121">
        <f>$K97</f>
        <v>6.387833333333333</v>
      </c>
      <c r="BS97" s="121">
        <f>$K97</f>
        <v>6.387833333333333</v>
      </c>
      <c r="BT97" s="121">
        <f>$K97</f>
        <v>6.387833333333333</v>
      </c>
      <c r="BU97" s="121">
        <f>$K97</f>
        <v>6.387833333333333</v>
      </c>
      <c r="BV97" s="121">
        <f>$K97</f>
        <v>6.387833333333333</v>
      </c>
      <c r="BW97" s="121">
        <f>$K97</f>
        <v>6.387833333333333</v>
      </c>
      <c r="BX97" s="121">
        <f>$K97</f>
        <v>6.387833333333333</v>
      </c>
      <c r="BY97" s="121">
        <f>$K97</f>
        <v>6.387833333333333</v>
      </c>
      <c r="DJ97" s="87"/>
    </row>
    <row r="98" s="25" customFormat="1" ht="15" customHeight="1">
      <c r="A98" t="s" s="13">
        <v>300</v>
      </c>
      <c r="C98" t="s" s="13">
        <v>244</v>
      </c>
      <c r="E98" t="s" s="13">
        <v>301</v>
      </c>
      <c r="F98" t="s" s="13">
        <v>235</v>
      </c>
      <c r="G98" s="77">
        <v>3000</v>
      </c>
      <c r="J98" s="31">
        <v>1</v>
      </c>
      <c r="K98" s="34">
        <f>G98/1000/J98</f>
        <v>3</v>
      </c>
      <c r="N98" s="36"/>
      <c r="O98" s="36"/>
      <c r="V98" s="38">
        <f>IF(U98&gt;0,U98-M98)</f>
        <v>0</v>
      </c>
      <c r="X98" s="38">
        <f>IF(W98&gt;0,W98-U98)</f>
        <v>0</v>
      </c>
      <c r="Z98" s="38">
        <f>IF(Y98&gt;0,Y98-W98)</f>
        <v>0</v>
      </c>
      <c r="AB98" s="38">
        <f>T98*(3/5)</f>
        <v>0</v>
      </c>
      <c r="AD98" s="38">
        <f>T98*2</f>
        <v>0</v>
      </c>
      <c r="AF98" s="38">
        <f>R98+S98</f>
        <v>0</v>
      </c>
      <c r="AG98" s="38">
        <f>T98</f>
        <v>0</v>
      </c>
      <c r="AH98" s="40">
        <f>IF(T98&gt;0,((AC98/AB98)+(AE98/AD98)+(AF98/AG98))/3)</f>
        <v>0</v>
      </c>
      <c r="AJ98" s="96"/>
      <c r="AK98" s="96"/>
      <c r="AL98" s="96"/>
      <c r="AM98" s="96"/>
      <c r="AN98" s="96"/>
      <c r="AO98" s="96"/>
      <c r="AP98" s="96"/>
      <c r="AQ98" s="96"/>
      <c r="AR98" s="96"/>
      <c r="AS98" s="96"/>
      <c r="AT98" s="96"/>
      <c r="AU98" s="96"/>
      <c r="AV98" s="96"/>
      <c r="AW98" s="96"/>
      <c r="AX98" s="96"/>
      <c r="AY98" s="96"/>
      <c r="AZ98" s="96"/>
      <c r="BA98" s="96"/>
      <c r="BB98" s="96"/>
      <c r="DJ98" s="87"/>
    </row>
    <row r="99" s="25" customFormat="1" ht="15" customHeight="1">
      <c r="A99" t="s" s="13">
        <v>302</v>
      </c>
      <c r="B99" s="31">
        <v>3333</v>
      </c>
      <c r="C99" t="s" s="13">
        <v>244</v>
      </c>
      <c r="E99" t="s" s="13">
        <v>301</v>
      </c>
      <c r="F99" t="s" s="13">
        <v>235</v>
      </c>
      <c r="G99" s="77">
        <v>3000</v>
      </c>
      <c r="J99" s="31">
        <v>1</v>
      </c>
      <c r="K99" s="34">
        <f>G99/1000/J99</f>
        <v>3</v>
      </c>
      <c r="N99" s="36"/>
      <c r="O99" s="36"/>
      <c r="V99" s="38">
        <f>IF(U99&gt;0,U99-M99)</f>
        <v>0</v>
      </c>
      <c r="X99" s="38">
        <f>IF(W99&gt;0,W99-U99)</f>
        <v>0</v>
      </c>
      <c r="Z99" s="38">
        <f>IF(Y99&gt;0,Y99-W99)</f>
        <v>0</v>
      </c>
      <c r="AB99" s="38">
        <f>T99*(3/5)</f>
        <v>0</v>
      </c>
      <c r="AD99" s="38">
        <f>T99*2</f>
        <v>0</v>
      </c>
      <c r="AF99" s="38">
        <f>R99+S99</f>
        <v>0</v>
      </c>
      <c r="AG99" s="38">
        <f>T99</f>
        <v>0</v>
      </c>
      <c r="AH99" s="40">
        <f>IF(T99&gt;0,((AC99/AB99)+(AE99/AD99)+(AF99/AG99))/3)</f>
        <v>0</v>
      </c>
      <c r="AJ99" s="96"/>
      <c r="AK99" s="96"/>
      <c r="AL99" s="96"/>
      <c r="AM99" s="96"/>
      <c r="AN99" s="96"/>
      <c r="AO99" s="96"/>
      <c r="AP99" s="96"/>
      <c r="AQ99" s="96"/>
      <c r="AR99" s="96"/>
      <c r="AS99" s="96"/>
      <c r="AT99" s="96"/>
      <c r="AU99" s="96"/>
      <c r="AV99" s="96"/>
      <c r="AW99" s="96"/>
      <c r="AX99" s="96"/>
      <c r="AY99" s="96"/>
      <c r="AZ99" s="96"/>
      <c r="BA99" s="96"/>
      <c r="BB99" s="96"/>
      <c r="DJ99" s="87"/>
    </row>
    <row r="100" s="25" customFormat="1" ht="15" customHeight="1">
      <c r="A100" t="s" s="13">
        <v>303</v>
      </c>
      <c r="C100" t="s" s="13">
        <v>152</v>
      </c>
      <c r="E100" t="s" s="13">
        <v>182</v>
      </c>
      <c r="F100" t="s" s="13">
        <v>235</v>
      </c>
      <c r="G100" t="s" s="13">
        <v>304</v>
      </c>
      <c r="J100" s="31">
        <v>2</v>
      </c>
      <c r="K100" s="34"/>
      <c r="Z100" s="38">
        <f>IF(Y100&gt;0,Y100-W100)</f>
        <v>0</v>
      </c>
      <c r="AB100" s="38">
        <f>T100*(3/5)</f>
        <v>0</v>
      </c>
      <c r="AD100" s="38">
        <f>T100*2</f>
        <v>0</v>
      </c>
      <c r="AF100" s="38">
        <f>R100+S100</f>
        <v>0</v>
      </c>
      <c r="AG100" s="38">
        <f>T100</f>
        <v>0</v>
      </c>
      <c r="AH100" s="67">
        <f>IF(T100&gt;0,((AC100/AB100)+(AE100/AD100)+(AF100/AG100))/3)</f>
        <v>0</v>
      </c>
      <c r="AJ100" s="138"/>
      <c r="AK100" s="138"/>
      <c r="AL100" s="138"/>
      <c r="AM100" s="138"/>
      <c r="AN100" s="138"/>
      <c r="AS100" s="96"/>
      <c r="AT100" s="96"/>
      <c r="AW100" s="121">
        <v>3</v>
      </c>
      <c r="AX100" s="121">
        <v>3</v>
      </c>
      <c r="AY100" s="96"/>
      <c r="AZ100" s="96"/>
      <c r="BA100" s="96"/>
      <c r="BB100" s="96"/>
    </row>
    <row r="101" s="25" customFormat="1" ht="15" customHeight="1">
      <c r="A101" t="s" s="13">
        <v>305</v>
      </c>
      <c r="B101" s="31">
        <v>3879</v>
      </c>
      <c r="C101" t="s" s="13">
        <v>244</v>
      </c>
      <c r="D101" t="s" s="13">
        <v>241</v>
      </c>
      <c r="E101" t="s" s="13">
        <v>176</v>
      </c>
      <c r="F101" t="s" s="13">
        <v>235</v>
      </c>
      <c r="G101" s="77">
        <v>96773</v>
      </c>
      <c r="H101" s="31">
        <v>14</v>
      </c>
      <c r="I101" s="33">
        <f>G101/1000/H101</f>
        <v>6.912357142857142</v>
      </c>
      <c r="J101" s="31">
        <v>14</v>
      </c>
      <c r="K101" s="34">
        <f>G101/1000/J101</f>
        <v>6.912357142857142</v>
      </c>
      <c r="L101" s="35">
        <v>42922</v>
      </c>
      <c r="M101" s="35">
        <v>43014</v>
      </c>
      <c r="N101" t="s" s="13">
        <v>180</v>
      </c>
      <c r="P101" s="37">
        <v>4</v>
      </c>
      <c r="Q101" s="35">
        <v>43054</v>
      </c>
      <c r="R101" s="38">
        <v>34</v>
      </c>
      <c r="S101" s="31">
        <v>5</v>
      </c>
      <c r="T101" s="37">
        <v>38</v>
      </c>
      <c r="U101" s="35">
        <v>43234</v>
      </c>
      <c r="V101" s="39">
        <f>IF(U101&gt;0,U101-Q101)</f>
      </c>
      <c r="X101" s="38">
        <f>IF(W101&gt;0,W101-U101)</f>
        <v>0</v>
      </c>
      <c r="Z101" s="38">
        <v>0</v>
      </c>
      <c r="AA101" s="38">
        <v>100</v>
      </c>
      <c r="AB101" s="37">
        <f>T101*(3/5)</f>
        <v>22.8</v>
      </c>
      <c r="AC101" s="38">
        <v>27</v>
      </c>
      <c r="AD101" s="37">
        <f>T101*2</f>
        <v>76</v>
      </c>
      <c r="AE101" s="38">
        <v>23</v>
      </c>
      <c r="AF101" s="38">
        <f>R101+S101</f>
        <v>39</v>
      </c>
      <c r="AG101" s="37">
        <f>T101</f>
        <v>38</v>
      </c>
      <c r="AH101" s="40">
        <f>IF(T101&gt;0,((AC101/AB101)+(AE101/AD101)+(AF101/AG101))/3)</f>
        <v>0.837719298245614</v>
      </c>
      <c r="AJ101" s="124">
        <f>$K101</f>
        <v>6.912357142857142</v>
      </c>
      <c r="AK101" s="124">
        <f>$K101</f>
        <v>6.912357142857142</v>
      </c>
      <c r="AL101" s="124">
        <f>$K101</f>
        <v>6.912357142857142</v>
      </c>
      <c r="AM101" s="124">
        <f>$K101</f>
        <v>6.912357142857142</v>
      </c>
      <c r="AN101" s="124">
        <f>$K101</f>
        <v>6.912357142857142</v>
      </c>
      <c r="AO101" s="124">
        <f>$K101</f>
        <v>6.912357142857142</v>
      </c>
      <c r="AP101" t="s" s="139">
        <v>174</v>
      </c>
      <c r="AQ101" t="s" s="139">
        <v>174</v>
      </c>
      <c r="AR101" t="s" s="139">
        <v>174</v>
      </c>
      <c r="AS101" s="124">
        <f>$K101</f>
        <v>6.912357142857142</v>
      </c>
      <c r="AT101" t="s" s="139">
        <v>174</v>
      </c>
      <c r="AU101" t="s" s="139">
        <v>174</v>
      </c>
      <c r="AV101" t="s" s="139">
        <v>174</v>
      </c>
      <c r="AW101" t="s" s="139">
        <v>174</v>
      </c>
      <c r="AX101" t="s" s="139">
        <v>174</v>
      </c>
      <c r="AY101" s="124">
        <f>$K101</f>
        <v>6.912357142857142</v>
      </c>
      <c r="AZ101" t="s" s="139">
        <v>174</v>
      </c>
      <c r="BA101" t="s" s="139">
        <v>174</v>
      </c>
      <c r="BB101" t="s" s="139">
        <v>174</v>
      </c>
      <c r="BC101" s="124">
        <f>$K101</f>
        <v>6.912357142857142</v>
      </c>
      <c r="BD101" s="96"/>
      <c r="BE101" s="96"/>
    </row>
    <row r="102" s="25" customFormat="1" ht="15" customHeight="1">
      <c r="A102" t="s" s="13">
        <v>306</v>
      </c>
      <c r="B102" s="31">
        <v>4040</v>
      </c>
      <c r="C102" t="s" s="13">
        <v>238</v>
      </c>
      <c r="D102" t="s" s="13">
        <v>239</v>
      </c>
      <c r="E102" t="s" s="13">
        <v>182</v>
      </c>
      <c r="F102" t="s" s="13">
        <v>235</v>
      </c>
      <c r="G102" s="77">
        <v>483996</v>
      </c>
      <c r="H102" s="31">
        <v>15</v>
      </c>
      <c r="I102" s="33">
        <f>G102/1000/H102</f>
        <v>32.2664</v>
      </c>
      <c r="J102" s="31">
        <v>29</v>
      </c>
      <c r="K102" s="34">
        <f>IF(G102&gt;0,G102/1000/J102,"")</f>
        <v>16.68951724137931</v>
      </c>
      <c r="L102" s="35">
        <v>43055</v>
      </c>
      <c r="M102" s="35">
        <v>43159</v>
      </c>
      <c r="N102" t="s" s="13">
        <v>180</v>
      </c>
      <c r="P102" s="37">
        <v>4</v>
      </c>
      <c r="Q102" s="35">
        <v>43206</v>
      </c>
      <c r="R102" s="38">
        <v>103</v>
      </c>
      <c r="S102" s="31">
        <v>6</v>
      </c>
      <c r="T102" s="37">
        <v>152</v>
      </c>
      <c r="U102" s="35">
        <v>43406</v>
      </c>
      <c r="V102" s="39">
        <f>IF(U102&gt;0,U102-Q102)</f>
      </c>
      <c r="X102" s="38">
        <f>IF(W102&gt;0,W102-U102)</f>
        <v>0</v>
      </c>
      <c r="Z102" s="38">
        <f>IF(Y102&gt;0,Y102-W102)</f>
        <v>0</v>
      </c>
      <c r="AB102" s="37">
        <f>T102*(3/5)</f>
        <v>91.2</v>
      </c>
      <c r="AC102" s="38">
        <v>84</v>
      </c>
      <c r="AD102" s="37">
        <f>T102*2</f>
        <v>304</v>
      </c>
      <c r="AE102" s="38">
        <v>241</v>
      </c>
      <c r="AF102" s="38">
        <f>R102+S102</f>
        <v>109</v>
      </c>
      <c r="AG102" s="37">
        <f>T102</f>
        <v>152</v>
      </c>
      <c r="AH102" s="40">
        <f>IF(T102&gt;0,((AC102/AB102)+(AE102/AD102)+(AF102/AG102))/3)</f>
        <v>0.8103070175438596</v>
      </c>
      <c r="AJ102" t="s" s="41">
        <v>307</v>
      </c>
      <c r="AK102" t="s" s="41">
        <v>307</v>
      </c>
      <c r="AL102" t="s" s="41">
        <v>307</v>
      </c>
      <c r="AM102" t="s" s="41">
        <v>307</v>
      </c>
      <c r="AN102" t="s" s="41">
        <v>307</v>
      </c>
      <c r="AO102" t="s" s="41">
        <v>307</v>
      </c>
      <c r="AP102" t="s" s="41">
        <v>307</v>
      </c>
      <c r="AQ102" t="s" s="41">
        <v>307</v>
      </c>
      <c r="AR102" t="s" s="41">
        <v>307</v>
      </c>
      <c r="AS102" t="s" s="41">
        <v>307</v>
      </c>
      <c r="AT102" t="s" s="41">
        <v>307</v>
      </c>
      <c r="AU102" t="s" s="13">
        <v>157</v>
      </c>
      <c r="AV102" t="s" s="13">
        <v>158</v>
      </c>
      <c r="AW102" t="s" s="13">
        <v>159</v>
      </c>
      <c r="AX102" t="s" s="13">
        <v>160</v>
      </c>
      <c r="AY102" t="s" s="13">
        <v>161</v>
      </c>
      <c r="AZ102" t="s" s="13">
        <v>162</v>
      </c>
      <c r="BA102" s="121">
        <f>$K102</f>
        <v>16.68951724137931</v>
      </c>
      <c r="BB102" s="121">
        <f>$K102</f>
        <v>16.68951724137931</v>
      </c>
      <c r="BC102" s="121">
        <f>$K102</f>
        <v>16.68951724137931</v>
      </c>
      <c r="BD102" s="121">
        <f>$K102</f>
        <v>16.68951724137931</v>
      </c>
      <c r="BE102" s="121">
        <f>$K102</f>
        <v>16.68951724137931</v>
      </c>
      <c r="BF102" s="121">
        <f>$K102</f>
        <v>16.68951724137931</v>
      </c>
      <c r="BG102" s="121">
        <f>$K102</f>
        <v>16.68951724137931</v>
      </c>
      <c r="BH102" s="121">
        <f>$K102</f>
        <v>16.68951724137931</v>
      </c>
      <c r="BI102" s="121">
        <f>$K102</f>
        <v>16.68951724137931</v>
      </c>
      <c r="BJ102" s="121">
        <f>$K102</f>
        <v>16.68951724137931</v>
      </c>
      <c r="BK102" s="121">
        <f>$K102</f>
        <v>16.68951724137931</v>
      </c>
      <c r="BL102" s="121">
        <f>$K102</f>
        <v>16.68951724137931</v>
      </c>
      <c r="BM102" s="121">
        <f>$K102</f>
        <v>16.68951724137931</v>
      </c>
      <c r="BN102" s="121">
        <f>$K102</f>
        <v>16.68951724137931</v>
      </c>
      <c r="BO102" s="121">
        <f>$K102</f>
        <v>16.68951724137931</v>
      </c>
      <c r="BP102" s="121">
        <f>$K102</f>
        <v>16.68951724137931</v>
      </c>
      <c r="BQ102" s="121">
        <f>$K102</f>
        <v>16.68951724137931</v>
      </c>
      <c r="BR102" s="121">
        <f>$K102</f>
        <v>16.68951724137931</v>
      </c>
      <c r="BS102" s="121">
        <f>$K102</f>
        <v>16.68951724137931</v>
      </c>
      <c r="BT102" s="121">
        <f>$K102</f>
        <v>16.68951724137931</v>
      </c>
      <c r="BU102" s="121">
        <f>$K102</f>
        <v>16.68951724137931</v>
      </c>
      <c r="BV102" s="121">
        <f>$K102</f>
        <v>16.68951724137931</v>
      </c>
      <c r="BW102" s="121">
        <f>$K102</f>
        <v>16.68951724137931</v>
      </c>
      <c r="BX102" s="121">
        <f>$K102</f>
        <v>16.68951724137931</v>
      </c>
      <c r="BY102" s="121">
        <f>$K102</f>
        <v>16.68951724137931</v>
      </c>
      <c r="BZ102" s="121">
        <f>$K102</f>
        <v>16.68951724137931</v>
      </c>
      <c r="CA102" s="121">
        <f>$K102</f>
        <v>16.68951724137931</v>
      </c>
      <c r="CB102" s="121">
        <f>$K102</f>
        <v>16.68951724137931</v>
      </c>
      <c r="CC102" s="121">
        <f>$K102</f>
        <v>16.68951724137931</v>
      </c>
    </row>
    <row r="103" s="25" customFormat="1" ht="15" customHeight="1">
      <c r="A103" t="s" s="13">
        <v>308</v>
      </c>
      <c r="B103" s="31">
        <v>5056</v>
      </c>
      <c r="C103" t="s" s="13">
        <v>152</v>
      </c>
      <c r="D103" t="s" s="13">
        <v>241</v>
      </c>
      <c r="E103" t="s" s="129">
        <v>173</v>
      </c>
      <c r="F103" t="s" s="13">
        <v>235</v>
      </c>
      <c r="G103" s="77">
        <v>58798</v>
      </c>
      <c r="H103" s="31">
        <v>10</v>
      </c>
      <c r="I103" s="33">
        <f>G103/1000/H103</f>
        <v>5.8798</v>
      </c>
      <c r="J103" s="130">
        <v>8</v>
      </c>
      <c r="K103" s="34">
        <f>IF(G103&gt;0,G103/1000/J103,"")</f>
        <v>7.34975</v>
      </c>
      <c r="L103" s="35">
        <v>43220</v>
      </c>
      <c r="M103" s="35">
        <v>43276</v>
      </c>
      <c r="N103" t="s" s="13">
        <v>180</v>
      </c>
      <c r="O103" s="36"/>
      <c r="P103" s="37">
        <v>2</v>
      </c>
      <c r="Q103" s="35">
        <v>43355</v>
      </c>
      <c r="U103" s="35">
        <v>43434</v>
      </c>
      <c r="V103" s="39">
        <f>IF(U103&gt;0,U103-Q103)</f>
      </c>
      <c r="W103" s="35">
        <v>43452</v>
      </c>
      <c r="X103" s="39">
        <f>IF(W103&gt;0,W103-U103)</f>
      </c>
      <c r="Z103" s="38">
        <f>IF(Y103&gt;0,Y103-W103)</f>
        <v>0</v>
      </c>
      <c r="AA103" s="38">
        <v>100</v>
      </c>
      <c r="AB103" s="38">
        <f>T103*(3/5)</f>
        <v>0</v>
      </c>
      <c r="AC103" s="38">
        <v>17</v>
      </c>
      <c r="AD103" s="38">
        <f>T103*2</f>
        <v>0</v>
      </c>
      <c r="AE103" s="38">
        <v>31</v>
      </c>
      <c r="AF103" s="38">
        <f>R103+S103</f>
        <v>0</v>
      </c>
      <c r="AG103" s="38">
        <f>T103</f>
        <v>0</v>
      </c>
      <c r="AH103" s="40">
        <f>IF(T103&gt;0,((AC103/AB103)+(AE103/AD103)+(AF103/AG103))/3)</f>
        <v>0</v>
      </c>
      <c r="AJ103" s="96"/>
      <c r="AK103" s="96"/>
      <c r="AL103" s="96"/>
      <c r="AM103" s="96"/>
      <c r="AN103" s="96"/>
      <c r="AO103" s="96"/>
      <c r="AP103" s="96"/>
      <c r="AQ103" s="96"/>
      <c r="AR103" s="96"/>
      <c r="AS103" s="96"/>
      <c r="AT103" s="96"/>
      <c r="AU103" s="96"/>
      <c r="AV103" s="96"/>
      <c r="AW103" s="96"/>
      <c r="AX103" s="96"/>
      <c r="AY103" s="96"/>
      <c r="AZ103" s="96"/>
      <c r="BA103" t="s" s="125">
        <v>309</v>
      </c>
      <c r="BB103" t="s" s="125">
        <v>266</v>
      </c>
      <c r="BC103" t="s" s="41">
        <v>310</v>
      </c>
      <c r="BD103" t="s" s="41">
        <v>310</v>
      </c>
      <c r="BE103" t="s" s="13">
        <v>268</v>
      </c>
      <c r="BF103" t="s" s="13">
        <v>268</v>
      </c>
      <c r="BG103" t="s" s="41">
        <v>310</v>
      </c>
      <c r="BH103" t="s" s="41">
        <v>310</v>
      </c>
      <c r="BI103" t="s" s="41">
        <v>310</v>
      </c>
      <c r="BJ103" t="s" s="41">
        <v>310</v>
      </c>
      <c r="BK103" t="s" s="127">
        <v>157</v>
      </c>
      <c r="BL103" t="s" s="136">
        <v>158</v>
      </c>
      <c r="BM103" t="s" s="13">
        <v>159</v>
      </c>
      <c r="BN103" t="s" s="13">
        <v>160</v>
      </c>
      <c r="BO103" t="s" s="13">
        <v>161</v>
      </c>
      <c r="BP103" t="s" s="13">
        <v>162</v>
      </c>
      <c r="BQ103" t="s" s="13">
        <v>163</v>
      </c>
      <c r="BR103" t="s" s="13">
        <v>164</v>
      </c>
      <c r="BS103" t="s" s="13">
        <v>165</v>
      </c>
      <c r="BT103" t="s" s="13">
        <v>166</v>
      </c>
      <c r="BU103" t="s" s="13">
        <v>167</v>
      </c>
      <c r="BV103" t="s" s="13">
        <v>168</v>
      </c>
      <c r="BW103" t="s" s="13">
        <v>169</v>
      </c>
      <c r="BX103" t="s" s="13">
        <v>190</v>
      </c>
      <c r="BY103" s="135">
        <f>$K103</f>
        <v>7.34975</v>
      </c>
      <c r="BZ103" s="135">
        <f>$K103</f>
        <v>7.34975</v>
      </c>
      <c r="CA103" s="135">
        <f>$K103</f>
        <v>7.34975</v>
      </c>
      <c r="CB103" s="135">
        <f>$K103</f>
        <v>7.34975</v>
      </c>
      <c r="CC103" s="135">
        <f>$K103</f>
        <v>7.34975</v>
      </c>
      <c r="CD103" s="135">
        <f>$K103</f>
        <v>7.34975</v>
      </c>
      <c r="CE103" s="135">
        <f>$K103</f>
        <v>7.34975</v>
      </c>
      <c r="CF103" s="135">
        <f>$K103</f>
        <v>7.34975</v>
      </c>
      <c r="DJ103" s="87"/>
    </row>
    <row r="104" s="25" customFormat="1" ht="15" customHeight="1">
      <c r="A104" t="s" s="13">
        <v>311</v>
      </c>
      <c r="B104" s="130">
        <v>3910</v>
      </c>
      <c r="C104" t="s" s="13">
        <v>152</v>
      </c>
      <c r="D104" t="s" s="129">
        <v>241</v>
      </c>
      <c r="E104" t="s" s="129">
        <v>154</v>
      </c>
      <c r="F104" t="s" s="13">
        <v>235</v>
      </c>
      <c r="G104" s="77">
        <v>60000</v>
      </c>
      <c r="H104" s="31">
        <v>9</v>
      </c>
      <c r="I104" s="33">
        <f>G104/1000/H104</f>
        <v>6.666666666666667</v>
      </c>
      <c r="J104" s="130">
        <v>8</v>
      </c>
      <c r="K104" s="34">
        <f>IF(G104&gt;0,G104/1000/J104,"")</f>
        <v>7.5</v>
      </c>
      <c r="L104" s="35">
        <v>43293</v>
      </c>
      <c r="M104" s="35">
        <v>43339</v>
      </c>
      <c r="N104" t="s" s="13">
        <v>180</v>
      </c>
      <c r="O104" s="36"/>
      <c r="P104" s="37">
        <v>4</v>
      </c>
      <c r="Q104" s="35">
        <v>43399</v>
      </c>
      <c r="R104" s="38">
        <f>J104*5</f>
        <v>40</v>
      </c>
      <c r="S104" s="31">
        <f>J104*5</f>
        <v>40</v>
      </c>
      <c r="U104" s="35">
        <v>43448</v>
      </c>
      <c r="V104" s="39">
        <f>IF(U104&gt;0,U104-Q104)</f>
      </c>
      <c r="X104" s="38">
        <f>IF(W104&gt;0,W104-U104)</f>
        <v>0</v>
      </c>
      <c r="Z104" s="38">
        <f>IF(Y104&gt;0,Y104-W104)</f>
        <v>0</v>
      </c>
      <c r="AA104" s="38">
        <v>100</v>
      </c>
      <c r="AB104" s="38">
        <f>T104*(3/5)</f>
        <v>0</v>
      </c>
      <c r="AC104" s="38">
        <v>3</v>
      </c>
      <c r="AD104" s="38">
        <f>T104*2</f>
        <v>0</v>
      </c>
      <c r="AE104" s="38">
        <v>70</v>
      </c>
      <c r="AF104" s="38">
        <f>R104+S104</f>
        <v>80</v>
      </c>
      <c r="AG104" s="38">
        <f>T104</f>
        <v>0</v>
      </c>
      <c r="AH104" s="40">
        <f>IF(T104&gt;0,((AC104/AB104)+(AE104/AD104)+(AF104/AG104))/3)</f>
        <v>0</v>
      </c>
      <c r="AJ104" s="96"/>
      <c r="AK104" s="96"/>
      <c r="AL104" s="96"/>
      <c r="AM104" s="96"/>
      <c r="AN104" s="96"/>
      <c r="AO104" s="96"/>
      <c r="AP104" s="96"/>
      <c r="AQ104" s="96"/>
      <c r="AR104" s="96"/>
      <c r="AS104" s="96"/>
      <c r="AT104" s="96"/>
      <c r="AU104" s="96"/>
      <c r="AV104" s="96"/>
      <c r="AW104" s="96"/>
      <c r="AX104" s="96"/>
      <c r="AY104" s="96"/>
      <c r="AZ104" s="96"/>
      <c r="BA104" s="96"/>
      <c r="BB104" s="96"/>
      <c r="BI104" t="s" s="125">
        <v>312</v>
      </c>
      <c r="BJ104" t="s" s="125">
        <v>266</v>
      </c>
      <c r="BK104" t="s" s="125">
        <v>266</v>
      </c>
      <c r="BL104" t="s" s="125">
        <v>266</v>
      </c>
      <c r="BM104" t="s" s="41">
        <v>262</v>
      </c>
      <c r="BN104" t="s" s="41">
        <v>262</v>
      </c>
      <c r="BO104" t="s" s="41">
        <v>262</v>
      </c>
      <c r="BP104" t="s" s="41">
        <v>262</v>
      </c>
      <c r="BQ104" t="s" s="41">
        <v>262</v>
      </c>
      <c r="BR104" t="s" s="41">
        <v>262</v>
      </c>
      <c r="BS104" t="s" s="41">
        <v>262</v>
      </c>
      <c r="BT104" t="s" s="127">
        <v>262</v>
      </c>
      <c r="BU104" t="s" s="136">
        <v>262</v>
      </c>
      <c r="BV104" t="s" s="13">
        <v>157</v>
      </c>
      <c r="BW104" t="s" s="13">
        <v>158</v>
      </c>
      <c r="BX104" t="s" s="13">
        <v>159</v>
      </c>
      <c r="BY104" t="s" s="13">
        <v>160</v>
      </c>
      <c r="BZ104" t="s" s="13">
        <v>161</v>
      </c>
      <c r="CA104" t="s" s="13">
        <v>162</v>
      </c>
      <c r="CB104" t="s" s="13">
        <v>163</v>
      </c>
      <c r="CC104" s="120">
        <f>$K104</f>
        <v>7.5</v>
      </c>
      <c r="CD104" s="120">
        <f>$K104</f>
        <v>7.5</v>
      </c>
      <c r="CE104" s="120">
        <f>$K104</f>
        <v>7.5</v>
      </c>
      <c r="CF104" s="120">
        <f>$K104</f>
        <v>7.5</v>
      </c>
      <c r="CG104" s="120">
        <f>$K104</f>
        <v>7.5</v>
      </c>
      <c r="CI104" s="120">
        <f>$K104</f>
        <v>7.5</v>
      </c>
      <c r="CJ104" s="120">
        <f>$K104</f>
        <v>7.5</v>
      </c>
      <c r="CK104" s="120">
        <f>$K104</f>
        <v>7.5</v>
      </c>
      <c r="DJ104" s="87"/>
    </row>
    <row r="105" s="25" customFormat="1" ht="15" customHeight="1">
      <c r="A105" t="s" s="13">
        <v>313</v>
      </c>
      <c r="B105" s="130">
        <v>4157</v>
      </c>
      <c r="C105" t="s" s="13">
        <v>185</v>
      </c>
      <c r="D105" t="s" s="13">
        <v>153</v>
      </c>
      <c r="E105" t="s" s="13">
        <v>154</v>
      </c>
      <c r="F105" t="s" s="13">
        <v>235</v>
      </c>
      <c r="G105" s="77">
        <v>25000</v>
      </c>
      <c r="H105" s="31">
        <v>8</v>
      </c>
      <c r="I105" s="33">
        <f>G105/1000/H105</f>
        <v>3.125</v>
      </c>
      <c r="J105" s="31">
        <v>4</v>
      </c>
      <c r="K105" s="34">
        <f>IF(G105&gt;0,G105/1000/J105,"")</f>
        <v>6.25</v>
      </c>
      <c r="L105" s="35">
        <v>43328</v>
      </c>
      <c r="M105" s="35">
        <v>43374</v>
      </c>
      <c r="N105" t="s" s="13">
        <v>180</v>
      </c>
      <c r="P105" s="37">
        <v>3</v>
      </c>
      <c r="Q105" s="35">
        <v>43412</v>
      </c>
      <c r="R105" s="38">
        <f>J105*5</f>
        <v>20</v>
      </c>
      <c r="S105" s="31">
        <f>J105*5</f>
        <v>20</v>
      </c>
      <c r="T105" s="37">
        <v>42</v>
      </c>
      <c r="U105" s="35">
        <v>43476</v>
      </c>
      <c r="V105" s="39">
        <f>IF(U105&gt;0,U105-Q105)</f>
      </c>
      <c r="X105" s="38">
        <f>IF(W105&gt;0,W105-U105)</f>
        <v>0</v>
      </c>
      <c r="Z105" s="38">
        <f>IF(Y105&gt;0,Y105-W105)</f>
        <v>0</v>
      </c>
      <c r="AA105" s="38">
        <v>100</v>
      </c>
      <c r="AB105" s="37">
        <f>T105*(3/5)</f>
        <v>25.2</v>
      </c>
      <c r="AD105" s="37">
        <f>T105*2</f>
        <v>84</v>
      </c>
      <c r="AF105" s="38">
        <f>R105+S105</f>
        <v>40</v>
      </c>
      <c r="AG105" s="37">
        <f>T105</f>
        <v>42</v>
      </c>
      <c r="AH105" s="67">
        <f>IF(T105&gt;0,((AC105/AB105)+(AE105/AD105)+(AF105/AG105))/3)</f>
        <v>0.3174603174603174</v>
      </c>
      <c r="BR105" t="s" s="41">
        <v>291</v>
      </c>
      <c r="BS105" t="s" s="41">
        <v>291</v>
      </c>
      <c r="BT105" t="s" s="41">
        <v>291</v>
      </c>
      <c r="BU105" t="s" s="41">
        <v>291</v>
      </c>
      <c r="BV105" t="s" s="41">
        <v>291</v>
      </c>
      <c r="BW105" t="s" s="41">
        <v>291</v>
      </c>
      <c r="BX105" t="s" s="41">
        <v>291</v>
      </c>
      <c r="BY105" t="s" s="127">
        <v>291</v>
      </c>
      <c r="BZ105" t="s" s="13">
        <v>157</v>
      </c>
      <c r="CA105" t="s" s="13">
        <v>158</v>
      </c>
      <c r="CB105" t="s" s="13">
        <v>159</v>
      </c>
      <c r="CC105" t="s" s="13">
        <v>160</v>
      </c>
      <c r="CE105" s="42">
        <f>$K105</f>
        <v>6.25</v>
      </c>
      <c r="CF105" s="42">
        <f>$K105</f>
        <v>6.25</v>
      </c>
      <c r="CG105" s="42">
        <f>$K105</f>
        <v>6.25</v>
      </c>
      <c r="CI105" s="42">
        <f>$K105</f>
        <v>6.25</v>
      </c>
    </row>
    <row r="106" s="25" customFormat="1" ht="15" customHeight="1">
      <c r="A106" t="s" s="13">
        <v>314</v>
      </c>
      <c r="B106" s="31">
        <v>4032</v>
      </c>
      <c r="C106" t="s" s="13">
        <v>238</v>
      </c>
      <c r="D106" t="s" s="13">
        <v>241</v>
      </c>
      <c r="E106" t="s" s="13">
        <v>176</v>
      </c>
      <c r="F106" t="s" s="13">
        <v>235</v>
      </c>
      <c r="G106" s="77">
        <v>158796</v>
      </c>
      <c r="H106" s="31">
        <v>18</v>
      </c>
      <c r="I106" s="33">
        <f>G106/1000/H106</f>
        <v>8.821999999999999</v>
      </c>
      <c r="J106" s="31">
        <v>17</v>
      </c>
      <c r="K106" s="34">
        <f>IF(G106&gt;0,G106/1000/J106,"")</f>
        <v>9.340941176470588</v>
      </c>
      <c r="L106" s="35">
        <v>43110</v>
      </c>
      <c r="M106" s="35">
        <v>43256</v>
      </c>
      <c r="N106" t="s" s="13">
        <v>180</v>
      </c>
      <c r="O106" s="36"/>
      <c r="P106" s="37">
        <v>4</v>
      </c>
      <c r="Q106" s="35">
        <v>43313</v>
      </c>
      <c r="R106" s="38">
        <v>55</v>
      </c>
      <c r="S106" s="31">
        <f>J106*5</f>
        <v>85</v>
      </c>
      <c r="U106" s="35">
        <v>43819</v>
      </c>
      <c r="V106" s="39">
        <f>IF(U106&gt;0,U106-Q106)</f>
      </c>
      <c r="X106" s="38">
        <f>IF(W106&gt;0,W106-U106)</f>
        <v>0</v>
      </c>
      <c r="Z106" s="38">
        <f>IF(Y106&gt;0,Y106-W106)</f>
        <v>0</v>
      </c>
      <c r="AA106" s="38">
        <v>100</v>
      </c>
      <c r="AB106" s="38">
        <f>T106*(3/5)</f>
        <v>0</v>
      </c>
      <c r="AD106" s="38">
        <f>T106*2</f>
        <v>0</v>
      </c>
      <c r="AF106" s="38">
        <f>R106+S106</f>
        <v>140</v>
      </c>
      <c r="AG106" s="38">
        <f>T106</f>
        <v>0</v>
      </c>
      <c r="AH106" s="40">
        <f>IF(T106&gt;0,((AC106/AB106)+(AE106/AD106)+(AF106/AG106))/3)</f>
        <v>0</v>
      </c>
      <c r="AJ106" t="s" s="125">
        <v>266</v>
      </c>
      <c r="AK106" t="s" s="125">
        <v>266</v>
      </c>
      <c r="AL106" t="s" s="125">
        <v>266</v>
      </c>
      <c r="AM106" t="s" s="41">
        <v>315</v>
      </c>
      <c r="AN106" t="s" s="41">
        <v>315</v>
      </c>
      <c r="AO106" t="s" s="41">
        <v>315</v>
      </c>
      <c r="AP106" t="s" s="41">
        <v>315</v>
      </c>
      <c r="AQ106" t="s" s="41">
        <v>315</v>
      </c>
      <c r="AR106" t="s" s="41">
        <v>315</v>
      </c>
      <c r="AS106" t="s" s="41">
        <v>315</v>
      </c>
      <c r="AT106" t="s" s="41">
        <v>315</v>
      </c>
      <c r="AU106" t="s" s="41">
        <v>315</v>
      </c>
      <c r="AV106" t="s" s="41">
        <v>315</v>
      </c>
      <c r="AW106" t="s" s="41">
        <v>315</v>
      </c>
      <c r="AX106" t="s" s="41">
        <v>315</v>
      </c>
      <c r="AY106" t="s" s="41">
        <v>315</v>
      </c>
      <c r="AZ106" t="s" s="41">
        <v>315</v>
      </c>
      <c r="BA106" t="s" s="41">
        <v>315</v>
      </c>
      <c r="BB106" t="s" s="41">
        <v>315</v>
      </c>
      <c r="BC106" t="s" s="41">
        <v>174</v>
      </c>
      <c r="BD106" t="s" s="41">
        <v>174</v>
      </c>
      <c r="BE106" t="s" s="41">
        <v>174</v>
      </c>
      <c r="BF106" t="s" s="41">
        <v>174</v>
      </c>
      <c r="BG106" t="s" s="41">
        <v>174</v>
      </c>
      <c r="BH106" t="s" s="13">
        <v>157</v>
      </c>
      <c r="BI106" t="s" s="13">
        <v>158</v>
      </c>
      <c r="BJ106" t="s" s="13">
        <v>159</v>
      </c>
      <c r="BK106" t="s" s="13">
        <v>160</v>
      </c>
      <c r="BL106" t="s" s="13">
        <v>161</v>
      </c>
      <c r="BM106" t="s" s="13">
        <v>162</v>
      </c>
      <c r="BN106" t="s" s="13">
        <v>163</v>
      </c>
      <c r="BO106" t="s" s="13">
        <v>164</v>
      </c>
      <c r="BP106" t="s" s="13">
        <v>165</v>
      </c>
      <c r="BQ106" t="s" s="13">
        <v>166</v>
      </c>
      <c r="BR106" t="s" s="13">
        <v>167</v>
      </c>
      <c r="BS106" t="s" s="13">
        <v>168</v>
      </c>
      <c r="BT106" s="124">
        <f>$K106</f>
        <v>9.340941176470588</v>
      </c>
      <c r="BU106" s="124">
        <f>$K106</f>
        <v>9.340941176470588</v>
      </c>
      <c r="BV106" s="124">
        <f>$K106</f>
        <v>9.340941176470588</v>
      </c>
      <c r="BW106" s="124">
        <f>$K106</f>
        <v>9.340941176470588</v>
      </c>
      <c r="BX106" s="124">
        <f>$K106</f>
        <v>9.340941176470588</v>
      </c>
      <c r="BY106" s="124">
        <f>$K106</f>
        <v>9.340941176470588</v>
      </c>
      <c r="BZ106" s="124">
        <f>$K106</f>
        <v>9.340941176470588</v>
      </c>
      <c r="CA106" s="124">
        <f>$K106</f>
        <v>9.340941176470588</v>
      </c>
      <c r="CB106" s="124">
        <f>$K106</f>
        <v>9.340941176470588</v>
      </c>
      <c r="CC106" s="124">
        <f>$K106</f>
        <v>9.340941176470588</v>
      </c>
      <c r="CD106" s="124">
        <f>$K106</f>
        <v>9.340941176470588</v>
      </c>
      <c r="CE106" s="124">
        <f>$K106</f>
        <v>9.340941176470588</v>
      </c>
      <c r="CF106" s="124">
        <f>$K106</f>
        <v>9.340941176470588</v>
      </c>
      <c r="CG106" s="124">
        <f>$K106</f>
        <v>9.340941176470588</v>
      </c>
      <c r="CI106" s="124">
        <f>$K106</f>
        <v>9.340941176470588</v>
      </c>
      <c r="CJ106" s="124">
        <f>$K106</f>
        <v>9.340941176470588</v>
      </c>
      <c r="CK106" s="124">
        <f>$K106</f>
        <v>9.340941176470588</v>
      </c>
      <c r="DJ106" s="87"/>
    </row>
    <row r="107" s="25" customFormat="1" ht="15" customHeight="1">
      <c r="A107" t="s" s="13">
        <v>316</v>
      </c>
      <c r="B107" s="31">
        <v>4091</v>
      </c>
      <c r="C107" t="s" s="13">
        <v>238</v>
      </c>
      <c r="D107" t="s" s="13">
        <v>239</v>
      </c>
      <c r="E107" t="s" s="129">
        <v>154</v>
      </c>
      <c r="F107" t="s" s="13">
        <v>235</v>
      </c>
      <c r="G107" s="77">
        <v>295730</v>
      </c>
      <c r="H107" s="31">
        <v>10</v>
      </c>
      <c r="I107" s="33">
        <f>G107/1000/H107</f>
        <v>29.573</v>
      </c>
      <c r="J107" s="130">
        <v>17</v>
      </c>
      <c r="K107" s="34">
        <f>IF(G107&gt;0,G107/1000/J107,"")</f>
        <v>17.39588235294118</v>
      </c>
      <c r="L107" s="35">
        <v>43166</v>
      </c>
      <c r="M107" s="35">
        <v>43249</v>
      </c>
      <c r="N107" t="s" s="13">
        <v>180</v>
      </c>
      <c r="O107" s="36"/>
      <c r="P107" s="37">
        <v>4</v>
      </c>
      <c r="Q107" s="35">
        <v>43334</v>
      </c>
      <c r="R107" s="38">
        <f>J107*5</f>
        <v>85</v>
      </c>
      <c r="S107" s="31">
        <f>J107*5</f>
        <v>85</v>
      </c>
      <c r="T107" s="37">
        <v>109</v>
      </c>
      <c r="U107" s="35">
        <v>43496</v>
      </c>
      <c r="V107" s="39">
        <f>IF(U107&gt;0,U107-Q107)</f>
      </c>
      <c r="X107" s="38">
        <f>IF(W107&gt;0,W107-U107)</f>
        <v>0</v>
      </c>
      <c r="Z107" s="38">
        <f>IF(Y107&gt;0,Y107-W107)</f>
        <v>0</v>
      </c>
      <c r="AA107" s="38">
        <v>100</v>
      </c>
      <c r="AB107" s="37">
        <f>T107*(3/5)</f>
        <v>65.39999999999999</v>
      </c>
      <c r="AD107" s="37">
        <f>T107*2</f>
        <v>218</v>
      </c>
      <c r="AF107" s="38">
        <f>R107+S107</f>
        <v>170</v>
      </c>
      <c r="AG107" s="37">
        <f>T107</f>
        <v>109</v>
      </c>
      <c r="AH107" s="40">
        <f>IF(T107&gt;0,((AC107/AB107)+(AE107/AD107)+(AF107/AG107))/3)</f>
        <v>0.5198776758409785</v>
      </c>
      <c r="AJ107" s="96"/>
      <c r="AK107" s="96"/>
      <c r="AL107" s="96"/>
      <c r="AM107" s="96"/>
      <c r="AN107" s="96"/>
      <c r="AO107" s="96"/>
      <c r="AP107" s="96"/>
      <c r="AQ107" s="96"/>
      <c r="AR107" t="s" s="125">
        <v>317</v>
      </c>
      <c r="AS107" t="s" s="125">
        <v>266</v>
      </c>
      <c r="AT107" t="s" s="125">
        <v>266</v>
      </c>
      <c r="AU107" t="s" s="125">
        <v>266</v>
      </c>
      <c r="AV107" t="s" s="13">
        <v>280</v>
      </c>
      <c r="AW107" t="s" s="13">
        <v>280</v>
      </c>
      <c r="AX107" t="s" s="41">
        <v>318</v>
      </c>
      <c r="AY107" t="s" s="41">
        <v>318</v>
      </c>
      <c r="AZ107" t="s" s="41">
        <v>318</v>
      </c>
      <c r="BA107" t="s" s="127">
        <v>318</v>
      </c>
      <c r="BB107" t="s" s="41">
        <v>318</v>
      </c>
      <c r="BC107" t="s" s="41">
        <v>318</v>
      </c>
      <c r="BD107" t="s" s="41">
        <v>318</v>
      </c>
      <c r="BE107" t="s" s="41">
        <v>318</v>
      </c>
      <c r="BF107" t="s" s="41">
        <v>318</v>
      </c>
      <c r="BG107" t="s" s="136">
        <v>318</v>
      </c>
      <c r="BH107" t="s" s="13">
        <v>157</v>
      </c>
      <c r="BI107" t="s" s="13">
        <v>158</v>
      </c>
      <c r="BJ107" t="s" s="13">
        <v>159</v>
      </c>
      <c r="BK107" t="s" s="13">
        <v>160</v>
      </c>
      <c r="BL107" t="s" s="13">
        <v>161</v>
      </c>
      <c r="BM107" t="s" s="13">
        <v>162</v>
      </c>
      <c r="BN107" t="s" s="13">
        <v>163</v>
      </c>
      <c r="BO107" t="s" s="13">
        <v>164</v>
      </c>
      <c r="BP107" t="s" s="13">
        <v>165</v>
      </c>
      <c r="BQ107" t="s" s="13">
        <v>166</v>
      </c>
      <c r="BR107" t="s" s="13">
        <v>167</v>
      </c>
      <c r="BS107" s="134">
        <f>$K107</f>
        <v>17.39588235294118</v>
      </c>
      <c r="BT107" s="134">
        <f>$K107</f>
        <v>17.39588235294118</v>
      </c>
      <c r="BU107" s="134">
        <f>$K107</f>
        <v>17.39588235294118</v>
      </c>
      <c r="BV107" s="134">
        <f>$K107</f>
        <v>17.39588235294118</v>
      </c>
      <c r="BW107" s="134">
        <f>$K107</f>
        <v>17.39588235294118</v>
      </c>
      <c r="BX107" s="134">
        <f>$K107</f>
        <v>17.39588235294118</v>
      </c>
      <c r="BY107" s="134">
        <f>$K107</f>
        <v>17.39588235294118</v>
      </c>
      <c r="BZ107" s="134">
        <f>$K107</f>
        <v>17.39588235294118</v>
      </c>
      <c r="CA107" s="134">
        <f>$K107</f>
        <v>17.39588235294118</v>
      </c>
      <c r="CB107" s="134">
        <f>$K107</f>
        <v>17.39588235294118</v>
      </c>
      <c r="CC107" s="134">
        <f>$K107</f>
        <v>17.39588235294118</v>
      </c>
      <c r="CD107" s="134">
        <f>$K107</f>
        <v>17.39588235294118</v>
      </c>
      <c r="CE107" s="134">
        <f>$K107</f>
        <v>17.39588235294118</v>
      </c>
      <c r="CF107" s="134">
        <f>$K107</f>
        <v>17.39588235294118</v>
      </c>
      <c r="CG107" s="134">
        <f>$K107</f>
        <v>17.39588235294118</v>
      </c>
      <c r="CI107" s="134">
        <f>$K107</f>
        <v>17.39588235294118</v>
      </c>
      <c r="CJ107" s="134">
        <f>$K107</f>
        <v>17.39588235294118</v>
      </c>
      <c r="DJ107" s="87"/>
    </row>
    <row r="108" s="25" customFormat="1" ht="15" customHeight="1">
      <c r="A108" t="s" s="13">
        <v>319</v>
      </c>
      <c r="B108" s="31">
        <v>3913</v>
      </c>
      <c r="C108" t="s" s="13">
        <v>320</v>
      </c>
      <c r="D108" t="s" s="13">
        <v>241</v>
      </c>
      <c r="E108" t="s" s="13">
        <v>182</v>
      </c>
      <c r="F108" t="s" s="13">
        <v>235</v>
      </c>
      <c r="G108" s="77">
        <v>40000</v>
      </c>
      <c r="H108" s="31">
        <v>7</v>
      </c>
      <c r="I108" s="33">
        <f>G108/1000/H108</f>
        <v>5.714285714285714</v>
      </c>
      <c r="J108" s="31">
        <v>7</v>
      </c>
      <c r="K108" s="34">
        <f>IF(G108&gt;0,G108/1000/J108,"")</f>
        <v>5.714285714285714</v>
      </c>
      <c r="L108" s="35">
        <v>43277</v>
      </c>
      <c r="M108" s="35">
        <v>43329</v>
      </c>
      <c r="N108" t="s" s="13">
        <v>180</v>
      </c>
      <c r="O108" s="36"/>
      <c r="P108" s="37">
        <v>3</v>
      </c>
      <c r="Q108" s="35">
        <v>43409</v>
      </c>
      <c r="R108" s="38">
        <f>J108*5</f>
        <v>35</v>
      </c>
      <c r="S108" s="31">
        <f>J108*5</f>
        <v>35</v>
      </c>
      <c r="T108" s="37">
        <v>32</v>
      </c>
      <c r="U108" s="35">
        <v>43819</v>
      </c>
      <c r="V108" s="39">
        <f>IF(U108&gt;0,U108-Q108)</f>
      </c>
      <c r="X108" s="38">
        <f>IF(W108&gt;0,W108-U108)</f>
        <v>0</v>
      </c>
      <c r="Z108" s="38">
        <f>IF(Y108&gt;0,Y108-W108)</f>
        <v>0</v>
      </c>
      <c r="AA108" s="38">
        <v>86</v>
      </c>
      <c r="AB108" s="37">
        <f>T108*(3/5)</f>
        <v>19.2</v>
      </c>
      <c r="AD108" s="37">
        <f>T108*2</f>
        <v>64</v>
      </c>
      <c r="AF108" s="38">
        <f>R108+S108</f>
        <v>70</v>
      </c>
      <c r="AG108" s="37">
        <f>T108</f>
        <v>32</v>
      </c>
      <c r="AH108" s="40">
        <f>IF(T108&gt;0,((AC108/AB108)+(AE108/AD108)+(AF108/AG108))/3)</f>
        <v>0.7291666666666666</v>
      </c>
      <c r="AJ108" s="96"/>
      <c r="AK108" s="96"/>
      <c r="AL108" s="96"/>
      <c r="AM108" s="96"/>
      <c r="AN108" s="96"/>
      <c r="AO108" s="96"/>
      <c r="AP108" s="96"/>
      <c r="AQ108" s="96"/>
      <c r="AR108" s="96"/>
      <c r="AS108" s="96"/>
      <c r="AT108" s="96"/>
      <c r="AU108" s="96"/>
      <c r="AV108" s="96"/>
      <c r="AW108" s="96"/>
      <c r="AX108" s="96"/>
      <c r="AY108" s="96"/>
      <c r="AZ108" s="96"/>
      <c r="BA108" s="96"/>
      <c r="BB108" s="96"/>
      <c r="BJ108" t="s" s="41">
        <v>293</v>
      </c>
      <c r="BK108" t="s" s="41">
        <v>293</v>
      </c>
      <c r="BL108" t="s" s="41">
        <v>293</v>
      </c>
      <c r="BM108" t="s" s="41">
        <v>293</v>
      </c>
      <c r="BN108" t="s" s="41">
        <v>293</v>
      </c>
      <c r="BO108" t="s" s="41">
        <v>293</v>
      </c>
      <c r="BP108" t="s" s="41">
        <v>293</v>
      </c>
      <c r="BQ108" t="s" s="41">
        <v>174</v>
      </c>
      <c r="BR108" t="s" s="41">
        <v>174</v>
      </c>
      <c r="BS108" t="s" s="13">
        <v>157</v>
      </c>
      <c r="BT108" t="s" s="13">
        <v>158</v>
      </c>
      <c r="BU108" t="s" s="13">
        <v>159</v>
      </c>
      <c r="BV108" t="s" s="13">
        <v>160</v>
      </c>
      <c r="BW108" t="s" s="13">
        <v>161</v>
      </c>
      <c r="BX108" t="s" s="13">
        <v>162</v>
      </c>
      <c r="BY108" t="s" s="13">
        <v>163</v>
      </c>
      <c r="BZ108" t="s" s="13">
        <v>164</v>
      </c>
      <c r="CA108" t="s" s="13">
        <v>165</v>
      </c>
      <c r="CB108" t="s" s="13">
        <v>166</v>
      </c>
      <c r="CC108" t="s" s="13">
        <v>167</v>
      </c>
      <c r="CD108" s="59">
        <f>$K108</f>
        <v>5.714285714285714</v>
      </c>
      <c r="CE108" s="59">
        <f>$K108</f>
        <v>5.714285714285714</v>
      </c>
      <c r="CF108" s="59">
        <f>$K108</f>
        <v>5.714285714285714</v>
      </c>
      <c r="CG108" s="59">
        <f>$K108</f>
        <v>5.714285714285714</v>
      </c>
      <c r="CI108" s="59">
        <f>$K108</f>
        <v>5.714285714285714</v>
      </c>
      <c r="CJ108" s="59">
        <f>$K108</f>
        <v>5.714285714285714</v>
      </c>
      <c r="CK108" s="59">
        <f>$K108</f>
        <v>5.714285714285714</v>
      </c>
      <c r="DJ108" s="87"/>
    </row>
    <row r="109" s="25" customFormat="1" ht="15" customHeight="1">
      <c r="A109" t="s" s="13">
        <v>321</v>
      </c>
      <c r="B109" s="31">
        <v>5089</v>
      </c>
      <c r="C109" t="s" s="13">
        <v>152</v>
      </c>
      <c r="D109" t="s" s="13">
        <v>153</v>
      </c>
      <c r="E109" t="s" s="13">
        <v>173</v>
      </c>
      <c r="F109" t="s" s="13">
        <v>235</v>
      </c>
      <c r="G109" s="77">
        <v>35000</v>
      </c>
      <c r="H109" s="31">
        <v>6</v>
      </c>
      <c r="I109" s="33">
        <f>G109/1000/H109</f>
        <v>5.833333333333333</v>
      </c>
      <c r="J109" s="31">
        <v>10</v>
      </c>
      <c r="K109" s="34">
        <f>IF(G109&gt;0,G109/1000/J109,"")</f>
        <v>3.5</v>
      </c>
      <c r="L109" s="35">
        <v>43336</v>
      </c>
      <c r="M109" s="35">
        <v>43369</v>
      </c>
      <c r="N109" s="36">
        <v>43381</v>
      </c>
      <c r="O109" s="36">
        <v>43381</v>
      </c>
      <c r="P109" s="37">
        <v>3</v>
      </c>
      <c r="Q109" s="35">
        <v>43390</v>
      </c>
      <c r="R109" s="38">
        <f>J109*5</f>
        <v>50</v>
      </c>
      <c r="S109" s="31">
        <f>J109*5</f>
        <v>50</v>
      </c>
      <c r="T109" s="37">
        <v>53</v>
      </c>
      <c r="U109" s="35">
        <v>43469</v>
      </c>
      <c r="V109" s="39">
        <f>IF(U109&gt;0,U109-Q109)</f>
      </c>
      <c r="X109" s="38">
        <f>IF(W109&gt;0,W109-U109)</f>
        <v>0</v>
      </c>
      <c r="Z109" s="38">
        <f>IF(Y109&gt;0,Y109-W109)</f>
        <v>0</v>
      </c>
      <c r="AA109" s="38">
        <v>100</v>
      </c>
      <c r="AB109" s="37">
        <f>T109*(3/5)</f>
        <v>31.8</v>
      </c>
      <c r="AD109" s="37">
        <f>T109*2</f>
        <v>106</v>
      </c>
      <c r="AF109" s="38">
        <f>R109+S109</f>
        <v>100</v>
      </c>
      <c r="AG109" s="37">
        <f>T109</f>
        <v>53</v>
      </c>
      <c r="AH109" s="67">
        <f>IF(T109&gt;0,((AC109/AB109)+(AE109/AD109)+(AF109/AG109))/3)</f>
        <v>0.6289308176100629</v>
      </c>
      <c r="BT109" t="s" s="41">
        <v>322</v>
      </c>
      <c r="BU109" t="s" s="41">
        <v>322</v>
      </c>
      <c r="BV109" t="s" s="41">
        <v>322</v>
      </c>
      <c r="BW109" t="s" s="41">
        <v>322</v>
      </c>
      <c r="BX109" t="s" s="41">
        <v>322</v>
      </c>
      <c r="BY109" t="s" s="127">
        <v>322</v>
      </c>
      <c r="CA109" s="122">
        <f>$K109</f>
        <v>3.5</v>
      </c>
      <c r="CB109" s="122">
        <f>$K109</f>
        <v>3.5</v>
      </c>
      <c r="CC109" s="122">
        <f>$K109</f>
        <v>3.5</v>
      </c>
      <c r="CD109" s="122">
        <f>$K109</f>
        <v>3.5</v>
      </c>
      <c r="CE109" s="122">
        <f>$K109</f>
        <v>3.5</v>
      </c>
      <c r="CF109" s="122">
        <f>$K109</f>
        <v>3.5</v>
      </c>
      <c r="CG109" s="122">
        <f>$K109</f>
        <v>3.5</v>
      </c>
      <c r="CI109" s="122">
        <f>$K109</f>
        <v>3.5</v>
      </c>
      <c r="CJ109" s="122">
        <f>$K109</f>
        <v>3.5</v>
      </c>
      <c r="CK109" s="122">
        <f>$K109</f>
        <v>3.5</v>
      </c>
    </row>
    <row r="110" s="25" customFormat="1" ht="15" customHeight="1">
      <c r="A110" t="s" s="13">
        <v>323</v>
      </c>
      <c r="B110" s="31">
        <v>5034</v>
      </c>
      <c r="C110" t="s" s="13">
        <v>152</v>
      </c>
      <c r="D110" t="s" s="13">
        <v>153</v>
      </c>
      <c r="E110" t="s" s="13">
        <v>154</v>
      </c>
      <c r="F110" t="s" s="13">
        <v>235</v>
      </c>
      <c r="G110" s="77">
        <v>174186</v>
      </c>
      <c r="H110" s="31">
        <v>13</v>
      </c>
      <c r="I110" s="33">
        <f>G110/1000/H110</f>
        <v>13.39892307692308</v>
      </c>
      <c r="J110" s="31">
        <v>29</v>
      </c>
      <c r="K110" s="34">
        <f>IF(G110&gt;0,G110/1000/J110,"")</f>
        <v>6.006413793103449</v>
      </c>
      <c r="L110" s="35">
        <v>43125</v>
      </c>
      <c r="M110" s="35">
        <v>43229</v>
      </c>
      <c r="N110" t="s" s="13">
        <v>180</v>
      </c>
      <c r="O110" s="36"/>
      <c r="P110" s="37">
        <v>4</v>
      </c>
      <c r="Q110" s="35">
        <v>43278</v>
      </c>
      <c r="R110" s="38">
        <f>J110*5</f>
        <v>145</v>
      </c>
      <c r="S110" s="31">
        <v>5</v>
      </c>
      <c r="T110" s="37">
        <v>151</v>
      </c>
      <c r="U110" s="35">
        <v>43496</v>
      </c>
      <c r="V110" s="39">
        <f>IF(U110&gt;0,U110-Q110)</f>
      </c>
      <c r="X110" s="38">
        <f>IF(W110&gt;0,W110-U110)</f>
        <v>0</v>
      </c>
      <c r="Z110" s="38">
        <f>IF(Y110&gt;0,Y110-W110)</f>
        <v>0</v>
      </c>
      <c r="AA110" s="140"/>
      <c r="AB110" s="37">
        <f>T110*(3/5)</f>
        <v>90.59999999999999</v>
      </c>
      <c r="AD110" s="37">
        <f>T110*2</f>
        <v>302</v>
      </c>
      <c r="AF110" s="38">
        <f>R110+S110</f>
        <v>150</v>
      </c>
      <c r="AG110" s="37">
        <f>T110</f>
        <v>151</v>
      </c>
      <c r="AH110" s="40">
        <f>IF(T110&gt;0,((AC110/AB110)+(AE110/AD110)+(AF110/AG110))/3)</f>
        <v>0.3311258278145695</v>
      </c>
      <c r="AJ110" s="96"/>
      <c r="AK110" s="96"/>
      <c r="AL110" t="s" s="125">
        <v>266</v>
      </c>
      <c r="AM110" t="s" s="125">
        <v>266</v>
      </c>
      <c r="AN110" t="s" s="125">
        <v>266</v>
      </c>
      <c r="AO110" t="s" s="125">
        <v>266</v>
      </c>
      <c r="AP110" t="s" s="125">
        <v>266</v>
      </c>
      <c r="AQ110" t="s" s="125">
        <v>266</v>
      </c>
      <c r="AR110" t="s" s="41">
        <v>324</v>
      </c>
      <c r="AS110" t="s" s="41">
        <v>324</v>
      </c>
      <c r="AT110" t="s" s="41">
        <v>324</v>
      </c>
      <c r="AU110" t="s" s="41">
        <v>324</v>
      </c>
      <c r="AV110" t="s" s="41">
        <v>324</v>
      </c>
      <c r="AW110" t="s" s="41">
        <v>324</v>
      </c>
      <c r="AX110" t="s" s="41">
        <v>324</v>
      </c>
      <c r="AY110" t="s" s="41">
        <v>324</v>
      </c>
      <c r="AZ110" t="s" s="41">
        <v>324</v>
      </c>
      <c r="BA110" t="s" s="41">
        <v>324</v>
      </c>
      <c r="BB110" t="s" s="41">
        <v>324</v>
      </c>
      <c r="BC110" t="s" s="41">
        <v>324</v>
      </c>
      <c r="BD110" t="s" s="133">
        <v>157</v>
      </c>
      <c r="BE110" t="s" s="13">
        <v>268</v>
      </c>
      <c r="BF110" t="s" s="13">
        <v>268</v>
      </c>
      <c r="BG110" t="s" s="13">
        <v>160</v>
      </c>
      <c r="BH110" t="s" s="13">
        <v>161</v>
      </c>
      <c r="BI110" t="s" s="13">
        <v>162</v>
      </c>
      <c r="BJ110" t="s" s="13">
        <v>163</v>
      </c>
      <c r="BK110" t="s" s="13">
        <v>164</v>
      </c>
      <c r="BL110" t="s" s="13">
        <v>165</v>
      </c>
      <c r="BM110" t="s" s="13">
        <v>166</v>
      </c>
      <c r="BN110" s="134">
        <f>$K110</f>
        <v>6.006413793103449</v>
      </c>
      <c r="BO110" s="134">
        <f>$K110</f>
        <v>6.006413793103449</v>
      </c>
      <c r="BP110" s="134">
        <f>$K110</f>
        <v>6.006413793103449</v>
      </c>
      <c r="BQ110" s="134">
        <f>$K110</f>
        <v>6.006413793103449</v>
      </c>
      <c r="BR110" s="134">
        <f>$K110</f>
        <v>6.006413793103449</v>
      </c>
      <c r="BS110" s="134">
        <f>$K110</f>
        <v>6.006413793103449</v>
      </c>
      <c r="BT110" s="134">
        <f>$K110</f>
        <v>6.006413793103449</v>
      </c>
      <c r="BU110" s="134">
        <f>$K110</f>
        <v>6.006413793103449</v>
      </c>
      <c r="BV110" s="134">
        <f>$K110</f>
        <v>6.006413793103449</v>
      </c>
      <c r="BW110" s="134">
        <f>$K110</f>
        <v>6.006413793103449</v>
      </c>
      <c r="BX110" s="134">
        <f>$K110</f>
        <v>6.006413793103449</v>
      </c>
      <c r="BY110" s="134">
        <f>$K110</f>
        <v>6.006413793103449</v>
      </c>
      <c r="BZ110" s="134">
        <f>$K110</f>
        <v>6.006413793103449</v>
      </c>
      <c r="CA110" s="134">
        <f>$K110</f>
        <v>6.006413793103449</v>
      </c>
      <c r="CB110" s="134">
        <f>$K110</f>
        <v>6.006413793103449</v>
      </c>
      <c r="CC110" s="134">
        <f>$K110</f>
        <v>6.006413793103449</v>
      </c>
      <c r="CD110" s="134">
        <f>$K110</f>
        <v>6.006413793103449</v>
      </c>
      <c r="CE110" s="134">
        <f>$K110</f>
        <v>6.006413793103449</v>
      </c>
      <c r="CF110" s="134">
        <f>$K110</f>
        <v>6.006413793103449</v>
      </c>
      <c r="CG110" s="134">
        <f>$K110</f>
        <v>6.006413793103449</v>
      </c>
      <c r="CI110" s="134">
        <f>$K110</f>
        <v>6.006413793103449</v>
      </c>
      <c r="CJ110" s="134">
        <f>$K110</f>
        <v>6.006413793103449</v>
      </c>
      <c r="CK110" s="134">
        <f>$K110</f>
        <v>6.006413793103449</v>
      </c>
      <c r="CL110" s="134">
        <f>$K110</f>
        <v>6.006413793103449</v>
      </c>
      <c r="CM110" s="134">
        <f>$K110</f>
        <v>6.006413793103449</v>
      </c>
      <c r="CN110" s="134">
        <f>$K110</f>
        <v>6.006413793103449</v>
      </c>
      <c r="CO110" s="134">
        <f>$K110</f>
        <v>6.006413793103449</v>
      </c>
      <c r="CP110" s="134">
        <f>$K110</f>
        <v>6.006413793103449</v>
      </c>
      <c r="CQ110" s="134">
        <f>$K110</f>
        <v>6.006413793103449</v>
      </c>
      <c r="DJ110" s="87"/>
    </row>
    <row r="111" s="25" customFormat="1" ht="15" customHeight="1">
      <c r="A111" t="s" s="13">
        <v>325</v>
      </c>
      <c r="B111" s="31">
        <v>3891</v>
      </c>
      <c r="C111" t="s" s="13">
        <v>244</v>
      </c>
      <c r="D111" t="s" s="13">
        <v>239</v>
      </c>
      <c r="E111" t="s" s="13">
        <v>182</v>
      </c>
      <c r="F111" t="s" s="13">
        <v>235</v>
      </c>
      <c r="G111" s="77">
        <v>112500</v>
      </c>
      <c r="H111" s="31">
        <v>17</v>
      </c>
      <c r="I111" s="33">
        <f>G111/1000/H111</f>
        <v>6.617647058823529</v>
      </c>
      <c r="J111" s="31">
        <v>18</v>
      </c>
      <c r="K111" s="34">
        <f>IF(G111&gt;0,G111/1000/J111,"")</f>
        <v>6.25</v>
      </c>
      <c r="L111" s="35">
        <v>43060</v>
      </c>
      <c r="M111" s="35">
        <v>43277</v>
      </c>
      <c r="N111" t="s" s="13">
        <v>180</v>
      </c>
      <c r="P111" s="37">
        <v>4</v>
      </c>
      <c r="Q111" s="35">
        <v>43362</v>
      </c>
      <c r="R111" s="38">
        <f>J111*5</f>
        <v>90</v>
      </c>
      <c r="U111" s="35">
        <v>43494</v>
      </c>
      <c r="V111" s="39">
        <f>IF(U111&gt;0,U111-Q111)</f>
      </c>
      <c r="X111" s="38">
        <f>IF(W111&gt;0,W111-U111)</f>
        <v>0</v>
      </c>
      <c r="Z111" s="38">
        <f>IF(Y111&gt;0,Y111-W111)</f>
        <v>0</v>
      </c>
      <c r="AB111" s="38">
        <f>T111*(3/5)</f>
        <v>0</v>
      </c>
      <c r="AD111" s="38">
        <f>T111*2</f>
        <v>0</v>
      </c>
      <c r="AF111" s="38">
        <f>R111+S111</f>
        <v>90</v>
      </c>
      <c r="AG111" s="38">
        <f>T111</f>
        <v>0</v>
      </c>
      <c r="AH111" s="40">
        <f>IF(T111&gt;0,((AC111/AB111)+(AE111/AD111)+(AF111/AG111))/3)</f>
        <v>0</v>
      </c>
      <c r="AJ111" t="s" s="41">
        <v>326</v>
      </c>
      <c r="AK111" t="s" s="41">
        <v>326</v>
      </c>
      <c r="AL111" t="s" s="41">
        <v>326</v>
      </c>
      <c r="AM111" t="s" s="41">
        <v>326</v>
      </c>
      <c r="AN111" t="s" s="41">
        <v>326</v>
      </c>
      <c r="AO111" t="s" s="41">
        <v>326</v>
      </c>
      <c r="AP111" t="s" s="41">
        <v>326</v>
      </c>
      <c r="AQ111" t="s" s="41">
        <v>326</v>
      </c>
      <c r="AR111" t="s" s="41">
        <v>326</v>
      </c>
      <c r="AS111" t="s" s="41">
        <v>326</v>
      </c>
      <c r="AT111" t="s" s="41">
        <v>326</v>
      </c>
      <c r="AU111" t="s" s="41">
        <v>326</v>
      </c>
      <c r="AV111" t="s" s="41">
        <v>326</v>
      </c>
      <c r="AW111" t="s" s="41">
        <v>326</v>
      </c>
      <c r="AX111" t="s" s="41">
        <v>326</v>
      </c>
      <c r="AY111" t="s" s="41">
        <v>326</v>
      </c>
      <c r="AZ111" t="s" s="41">
        <v>326</v>
      </c>
      <c r="BA111" t="s" s="128">
        <v>174</v>
      </c>
      <c r="BB111" t="s" s="128">
        <v>174</v>
      </c>
      <c r="BC111" t="s" s="128">
        <v>174</v>
      </c>
      <c r="BD111" t="s" s="128">
        <v>174</v>
      </c>
      <c r="BE111" t="s" s="13">
        <v>268</v>
      </c>
      <c r="BF111" t="s" s="13">
        <v>268</v>
      </c>
      <c r="BG111" t="s" s="128">
        <v>174</v>
      </c>
      <c r="BH111" t="s" s="128">
        <v>174</v>
      </c>
      <c r="BI111" t="s" s="128">
        <v>174</v>
      </c>
      <c r="BJ111" t="s" s="128">
        <v>174</v>
      </c>
      <c r="BK111" t="s" s="13">
        <v>157</v>
      </c>
      <c r="BL111" t="s" s="13">
        <v>158</v>
      </c>
      <c r="BM111" t="s" s="13">
        <v>159</v>
      </c>
      <c r="BN111" t="s" s="13">
        <v>160</v>
      </c>
      <c r="BO111" t="s" s="13">
        <v>161</v>
      </c>
      <c r="BP111" t="s" s="13">
        <v>162</v>
      </c>
      <c r="BQ111" t="s" s="13">
        <v>163</v>
      </c>
      <c r="BR111" t="s" s="13">
        <v>164</v>
      </c>
      <c r="BS111" t="s" s="13">
        <v>165</v>
      </c>
      <c r="BT111" t="s" s="13">
        <v>166</v>
      </c>
      <c r="BU111" t="s" s="13">
        <v>167</v>
      </c>
      <c r="BV111" t="s" s="13">
        <v>168</v>
      </c>
      <c r="BW111" t="s" s="13">
        <v>169</v>
      </c>
      <c r="BX111" s="137">
        <f>$K111</f>
        <v>6.25</v>
      </c>
      <c r="BY111" s="137">
        <f>$K111</f>
        <v>6.25</v>
      </c>
      <c r="BZ111" s="137">
        <f>$K111</f>
        <v>6.25</v>
      </c>
      <c r="CA111" s="137">
        <f>$K111</f>
        <v>6.25</v>
      </c>
      <c r="CB111" s="137">
        <f>$K111</f>
        <v>6.25</v>
      </c>
      <c r="CC111" s="137">
        <f>$K111</f>
        <v>6.25</v>
      </c>
      <c r="CD111" s="137">
        <f>$K111</f>
        <v>6.25</v>
      </c>
      <c r="CE111" s="137">
        <f>$K111</f>
        <v>6.25</v>
      </c>
      <c r="CF111" s="137">
        <f>$K111</f>
        <v>6.25</v>
      </c>
      <c r="CG111" s="137">
        <f>$K111</f>
        <v>6.25</v>
      </c>
      <c r="CI111" s="137">
        <f>$K111</f>
        <v>6.25</v>
      </c>
      <c r="CJ111" s="137">
        <f>$K111</f>
        <v>6.25</v>
      </c>
      <c r="CK111" s="137">
        <f>$K111</f>
        <v>6.25</v>
      </c>
      <c r="CL111" s="137">
        <f>$K111</f>
        <v>6.25</v>
      </c>
      <c r="CM111" s="137">
        <f>$K111</f>
        <v>6.25</v>
      </c>
      <c r="CN111" s="137">
        <f>$K111</f>
        <v>6.25</v>
      </c>
      <c r="CO111" s="137">
        <f>$K111</f>
        <v>6.25</v>
      </c>
      <c r="CP111" s="137">
        <f>$K111</f>
        <v>6.25</v>
      </c>
    </row>
    <row r="112" s="25" customFormat="1" ht="15" customHeight="1">
      <c r="A112" t="s" s="13">
        <v>327</v>
      </c>
      <c r="B112" s="130">
        <v>4133</v>
      </c>
      <c r="C112" t="s" s="13">
        <v>238</v>
      </c>
      <c r="D112" t="s" s="129">
        <v>153</v>
      </c>
      <c r="E112" t="s" s="129">
        <v>176</v>
      </c>
      <c r="F112" t="s" s="13">
        <v>235</v>
      </c>
      <c r="G112" s="77">
        <v>60000</v>
      </c>
      <c r="H112" s="31">
        <v>9</v>
      </c>
      <c r="I112" s="33">
        <f>G112/1000/H112</f>
        <v>6.666666666666667</v>
      </c>
      <c r="J112" s="130">
        <v>9</v>
      </c>
      <c r="K112" s="34">
        <f>IF(G112&gt;0,G112/1000/J112,"")</f>
        <v>6.666666666666667</v>
      </c>
      <c r="L112" s="35">
        <v>43306</v>
      </c>
      <c r="M112" s="35">
        <v>43374</v>
      </c>
      <c r="N112" t="s" s="13">
        <v>180</v>
      </c>
      <c r="O112" s="36"/>
      <c r="P112" s="37">
        <v>5</v>
      </c>
      <c r="Q112" s="35">
        <v>43446</v>
      </c>
      <c r="R112" s="38">
        <f>J112*5</f>
        <v>45</v>
      </c>
      <c r="T112" s="37">
        <v>51</v>
      </c>
      <c r="U112" s="35">
        <v>43518</v>
      </c>
      <c r="V112" s="39">
        <f>IF(U112&gt;0,U112-Q112)</f>
      </c>
      <c r="X112" s="38">
        <f>IF(W112&gt;0,W112-U112)</f>
        <v>0</v>
      </c>
      <c r="Z112" s="38">
        <f>IF(Y112&gt;0,Y112-W112)</f>
        <v>0</v>
      </c>
      <c r="AA112" s="38">
        <v>100</v>
      </c>
      <c r="AB112" s="37">
        <f>T112*(3/5)</f>
        <v>30.6</v>
      </c>
      <c r="AD112" s="37">
        <f>T112*2</f>
        <v>102</v>
      </c>
      <c r="AF112" s="38">
        <f>R112+S112</f>
        <v>45</v>
      </c>
      <c r="AG112" s="37">
        <f>T112</f>
        <v>51</v>
      </c>
      <c r="AH112" s="40">
        <f>IF(T112&gt;0,((AC112/AB112)+(AE112/AD112)+(AF112/AG112))/3)</f>
        <v>0.2941176470588235</v>
      </c>
      <c r="AJ112" s="96"/>
      <c r="AK112" s="96"/>
      <c r="AL112" s="96"/>
      <c r="AM112" s="96"/>
      <c r="AN112" s="96"/>
      <c r="AO112" s="96"/>
      <c r="AP112" s="96"/>
      <c r="AQ112" s="96"/>
      <c r="AR112" s="96"/>
      <c r="AS112" s="96"/>
      <c r="AT112" s="96"/>
      <c r="AU112" s="96"/>
      <c r="AV112" s="96"/>
      <c r="AW112" s="96"/>
      <c r="AX112" s="96"/>
      <c r="AY112" s="96"/>
      <c r="AZ112" s="96"/>
      <c r="BA112" s="96"/>
      <c r="BB112" s="96"/>
      <c r="BH112" t="s" s="125">
        <v>328</v>
      </c>
      <c r="BI112" t="s" s="125">
        <v>266</v>
      </c>
      <c r="BJ112" t="s" s="125">
        <v>266</v>
      </c>
      <c r="BK112" t="s" s="125">
        <v>266</v>
      </c>
      <c r="BL112" t="s" s="125">
        <v>266</v>
      </c>
      <c r="BM112" t="s" s="41">
        <v>262</v>
      </c>
      <c r="BN112" t="s" s="41">
        <v>262</v>
      </c>
      <c r="BO112" t="s" s="41">
        <v>262</v>
      </c>
      <c r="BP112" t="s" s="127">
        <v>262</v>
      </c>
      <c r="BQ112" t="s" s="41">
        <v>262</v>
      </c>
      <c r="BR112" t="s" s="41">
        <v>262</v>
      </c>
      <c r="BS112" t="s" s="41">
        <v>262</v>
      </c>
      <c r="BT112" t="s" s="41">
        <v>262</v>
      </c>
      <c r="BU112" t="s" s="136">
        <v>262</v>
      </c>
      <c r="BV112" t="s" s="41">
        <v>262</v>
      </c>
      <c r="BW112" t="s" s="41">
        <v>262</v>
      </c>
      <c r="BX112" t="s" s="13">
        <v>157</v>
      </c>
      <c r="BY112" t="s" s="13">
        <v>158</v>
      </c>
      <c r="BZ112" t="s" s="13">
        <v>159</v>
      </c>
      <c r="CA112" t="s" s="13">
        <v>160</v>
      </c>
      <c r="CB112" t="s" s="13">
        <v>161</v>
      </c>
      <c r="CC112" t="s" s="13">
        <v>162</v>
      </c>
      <c r="CD112" t="s" s="13">
        <v>163</v>
      </c>
      <c r="CE112" t="s" s="13">
        <v>164</v>
      </c>
      <c r="CF112" t="s" s="13">
        <v>165</v>
      </c>
      <c r="CG112" t="s" s="13">
        <v>166</v>
      </c>
      <c r="CI112" t="s" s="13">
        <v>167</v>
      </c>
      <c r="CJ112" s="141">
        <f>K112</f>
        <v>6.666666666666667</v>
      </c>
      <c r="CK112" s="141">
        <f>CJ112</f>
        <v>6.666666666666667</v>
      </c>
      <c r="CL112" s="141">
        <f>CK112</f>
        <v>6.666666666666667</v>
      </c>
      <c r="CM112" s="141">
        <f>CL112</f>
        <v>6.666666666666667</v>
      </c>
      <c r="CN112" s="141">
        <f>CM112</f>
        <v>6.666666666666667</v>
      </c>
      <c r="CO112" s="141">
        <f>CN112</f>
        <v>6.666666666666667</v>
      </c>
      <c r="CP112" s="141">
        <f>CO112</f>
        <v>6.666666666666667</v>
      </c>
      <c r="CQ112" s="141">
        <f>CP112</f>
        <v>6.666666666666667</v>
      </c>
      <c r="CR112" s="141">
        <f>CQ112</f>
        <v>6.666666666666667</v>
      </c>
      <c r="DJ112" s="87"/>
    </row>
    <row r="113" s="25" customFormat="1" ht="15" customHeight="1">
      <c r="A113" t="s" s="13">
        <v>329</v>
      </c>
      <c r="B113" s="31">
        <v>5042</v>
      </c>
      <c r="C113" t="s" s="13">
        <v>152</v>
      </c>
      <c r="D113" t="s" s="13">
        <v>239</v>
      </c>
      <c r="E113" t="s" s="129">
        <v>154</v>
      </c>
      <c r="F113" t="s" s="13">
        <v>235</v>
      </c>
      <c r="G113" s="77">
        <v>286019</v>
      </c>
      <c r="H113" s="31">
        <v>10</v>
      </c>
      <c r="I113" s="33">
        <f>G113/1000/H113</f>
        <v>28.6019</v>
      </c>
      <c r="J113" s="130">
        <v>22</v>
      </c>
      <c r="K113" s="34">
        <f>IF(G113&gt;0,G113/1000/J113,"")</f>
        <v>13.00086363636364</v>
      </c>
      <c r="L113" s="35">
        <v>43189</v>
      </c>
      <c r="M113" s="35">
        <v>43278</v>
      </c>
      <c r="N113" t="s" s="13">
        <v>180</v>
      </c>
      <c r="O113" s="36"/>
      <c r="P113" s="37">
        <v>4</v>
      </c>
      <c r="Q113" s="35">
        <v>43348</v>
      </c>
      <c r="R113" s="38">
        <f>J113*5</f>
        <v>110</v>
      </c>
      <c r="T113" s="37">
        <v>119</v>
      </c>
      <c r="U113" s="35">
        <v>43524</v>
      </c>
      <c r="V113" s="39">
        <f>IF(U113&gt;0,U113-Q113)</f>
      </c>
      <c r="X113" s="38">
        <f>IF(W113&gt;0,W113-U113)</f>
        <v>0</v>
      </c>
      <c r="Z113" s="38">
        <f>IF(Y113&gt;0,Y113-W113)</f>
        <v>0</v>
      </c>
      <c r="AA113" s="38">
        <v>100</v>
      </c>
      <c r="AB113" s="37">
        <f>T113*(3/5)</f>
        <v>71.39999999999999</v>
      </c>
      <c r="AD113" s="37">
        <f>T113*2</f>
        <v>238</v>
      </c>
      <c r="AF113" s="38">
        <f>R113+S113</f>
        <v>110</v>
      </c>
      <c r="AG113" s="37">
        <f>T113</f>
        <v>119</v>
      </c>
      <c r="AH113" s="40">
        <f>IF(T113&gt;0,((AC113/AB113)+(AE113/AD113)+(AF113/AG113))/3)</f>
        <v>0.3081232492997199</v>
      </c>
      <c r="AJ113" s="96"/>
      <c r="AK113" s="96"/>
      <c r="AL113" s="96"/>
      <c r="AM113" s="96"/>
      <c r="AN113" s="96"/>
      <c r="AO113" s="96"/>
      <c r="AP113" s="96"/>
      <c r="AQ113" s="96"/>
      <c r="AR113" s="96"/>
      <c r="AS113" t="s" s="125">
        <v>297</v>
      </c>
      <c r="AT113" t="s" s="125">
        <v>266</v>
      </c>
      <c r="AU113" t="s" s="125">
        <v>266</v>
      </c>
      <c r="AV113" t="s" s="13">
        <v>280</v>
      </c>
      <c r="AW113" t="s" s="13">
        <v>280</v>
      </c>
      <c r="AX113" t="s" s="125">
        <v>266</v>
      </c>
      <c r="AY113" t="s" s="41">
        <v>330</v>
      </c>
      <c r="AZ113" t="s" s="41">
        <v>330</v>
      </c>
      <c r="BA113" t="s" s="41">
        <v>330</v>
      </c>
      <c r="BB113" t="s" s="41">
        <v>330</v>
      </c>
      <c r="BC113" t="s" s="41">
        <v>330</v>
      </c>
      <c r="BD113" t="s" s="41">
        <v>330</v>
      </c>
      <c r="BE113" t="s" s="127">
        <v>268</v>
      </c>
      <c r="BF113" t="s" s="13">
        <v>268</v>
      </c>
      <c r="BG113" t="s" s="41">
        <v>330</v>
      </c>
      <c r="BH113" t="s" s="136">
        <v>330</v>
      </c>
      <c r="BI113" t="s" s="41">
        <v>330</v>
      </c>
      <c r="BJ113" t="s" s="128">
        <v>174</v>
      </c>
      <c r="BK113" t="s" s="13">
        <v>158</v>
      </c>
      <c r="BL113" t="s" s="13">
        <v>159</v>
      </c>
      <c r="BM113" t="s" s="13">
        <v>160</v>
      </c>
      <c r="BN113" t="s" s="13">
        <v>161</v>
      </c>
      <c r="BO113" t="s" s="13">
        <v>162</v>
      </c>
      <c r="BP113" t="s" s="13">
        <v>163</v>
      </c>
      <c r="BQ113" t="s" s="13">
        <v>164</v>
      </c>
      <c r="BR113" t="s" s="13">
        <v>165</v>
      </c>
      <c r="BS113" t="s" s="13">
        <v>166</v>
      </c>
      <c r="BT113" t="s" s="13">
        <v>167</v>
      </c>
      <c r="BU113" t="s" s="13">
        <v>168</v>
      </c>
      <c r="BV113" t="s" s="13">
        <v>169</v>
      </c>
      <c r="BW113" s="134">
        <f>$K113</f>
        <v>13.00086363636364</v>
      </c>
      <c r="BX113" s="134">
        <f>$K113</f>
        <v>13.00086363636364</v>
      </c>
      <c r="BY113" s="134">
        <f>$K113</f>
        <v>13.00086363636364</v>
      </c>
      <c r="BZ113" s="134">
        <f>$K113</f>
        <v>13.00086363636364</v>
      </c>
      <c r="CA113" s="134">
        <f>$K113</f>
        <v>13.00086363636364</v>
      </c>
      <c r="CB113" s="134">
        <f>$K113</f>
        <v>13.00086363636364</v>
      </c>
      <c r="CC113" s="134">
        <f>$K113</f>
        <v>13.00086363636364</v>
      </c>
      <c r="CD113" s="134">
        <f>$K113</f>
        <v>13.00086363636364</v>
      </c>
      <c r="CE113" s="134">
        <f>$K113</f>
        <v>13.00086363636364</v>
      </c>
      <c r="CF113" s="134">
        <f>$K113</f>
        <v>13.00086363636364</v>
      </c>
      <c r="CG113" s="134">
        <f>$K113</f>
        <v>13.00086363636364</v>
      </c>
      <c r="CI113" s="134">
        <f>$K113</f>
        <v>13.00086363636364</v>
      </c>
      <c r="CJ113" s="134">
        <f>$K113</f>
        <v>13.00086363636364</v>
      </c>
      <c r="CK113" s="134">
        <f>$K113</f>
        <v>13.00086363636364</v>
      </c>
      <c r="CL113" s="134">
        <f>$K113</f>
        <v>13.00086363636364</v>
      </c>
      <c r="CM113" s="134">
        <f>$K113</f>
        <v>13.00086363636364</v>
      </c>
      <c r="CN113" s="134">
        <f>$K113</f>
        <v>13.00086363636364</v>
      </c>
      <c r="CO113" s="134">
        <f>$K113</f>
        <v>13.00086363636364</v>
      </c>
      <c r="CP113" s="134">
        <f>$K113</f>
        <v>13.00086363636364</v>
      </c>
      <c r="CQ113" s="134">
        <f>$K113</f>
        <v>13.00086363636364</v>
      </c>
      <c r="CR113" s="134">
        <f>$K113</f>
        <v>13.00086363636364</v>
      </c>
      <c r="CS113" s="134">
        <f>$K113</f>
        <v>13.00086363636364</v>
      </c>
      <c r="DJ113" s="87"/>
    </row>
    <row r="114" s="25" customFormat="1" ht="15" customHeight="1">
      <c r="A114" t="s" s="13">
        <v>331</v>
      </c>
      <c r="B114" s="31">
        <v>6021</v>
      </c>
      <c r="C114" t="s" s="13">
        <v>320</v>
      </c>
      <c r="D114" t="s" s="13">
        <v>241</v>
      </c>
      <c r="E114" t="s" s="13">
        <v>173</v>
      </c>
      <c r="F114" t="s" s="13">
        <v>235</v>
      </c>
      <c r="G114" s="77">
        <v>150000</v>
      </c>
      <c r="H114" s="31">
        <v>8</v>
      </c>
      <c r="I114" s="33">
        <f>G114/1000/H114</f>
        <v>18.75</v>
      </c>
      <c r="J114" s="31">
        <v>14</v>
      </c>
      <c r="K114" s="34">
        <f>IF(G114&gt;0,G114/1000/J114,"")</f>
        <v>10.71428571428571</v>
      </c>
      <c r="L114" s="35">
        <v>43350</v>
      </c>
      <c r="M114" s="35">
        <v>43398</v>
      </c>
      <c r="P114" s="37">
        <v>5</v>
      </c>
      <c r="Q114" s="35">
        <v>43437</v>
      </c>
      <c r="R114" s="38">
        <f>J114*5</f>
        <v>70</v>
      </c>
      <c r="T114" s="37">
        <v>79</v>
      </c>
      <c r="U114" s="35">
        <v>43552</v>
      </c>
      <c r="V114" s="39">
        <f>IF(U114&gt;0,U114-Q114)</f>
      </c>
      <c r="X114" s="38">
        <f>IF(W114&gt;0,W114-U114)</f>
        <v>0</v>
      </c>
      <c r="Z114" s="38">
        <f>IF(Y114&gt;0,Y114-W114)</f>
        <v>0</v>
      </c>
      <c r="AA114" s="38">
        <v>100</v>
      </c>
      <c r="AB114" s="37">
        <f>T114*(3/5)</f>
        <v>47.4</v>
      </c>
      <c r="AD114" s="37">
        <f>T114*2</f>
        <v>158</v>
      </c>
      <c r="AF114" s="38">
        <f>R114+S114</f>
        <v>70</v>
      </c>
      <c r="AG114" s="37">
        <f>T114</f>
        <v>79</v>
      </c>
      <c r="AH114" s="67">
        <f>IF(T114&gt;0,((AC114/AB114)+(AE114/AD114)+(AF114/AG114))/3)</f>
        <v>0.2953586497890295</v>
      </c>
      <c r="BU114" t="s" s="41">
        <v>332</v>
      </c>
      <c r="BV114" t="s" s="41">
        <v>332</v>
      </c>
      <c r="BW114" t="s" s="41">
        <v>332</v>
      </c>
      <c r="BX114" t="s" s="41">
        <v>332</v>
      </c>
      <c r="BY114" t="s" s="41">
        <v>332</v>
      </c>
      <c r="BZ114" t="s" s="41">
        <v>332</v>
      </c>
      <c r="CA114" t="s" s="41">
        <v>332</v>
      </c>
      <c r="CB114" t="s" s="41">
        <v>332</v>
      </c>
      <c r="CC114" t="s" s="13">
        <v>157</v>
      </c>
      <c r="CD114" t="s" s="13">
        <v>158</v>
      </c>
      <c r="CE114" t="s" s="13">
        <v>159</v>
      </c>
      <c r="CF114" t="s" s="13">
        <v>160</v>
      </c>
      <c r="CG114" s="135">
        <f>$K114</f>
        <v>10.71428571428571</v>
      </c>
      <c r="CI114" s="135">
        <f>$K114</f>
        <v>10.71428571428571</v>
      </c>
      <c r="CJ114" s="135">
        <f>$K114</f>
        <v>10.71428571428571</v>
      </c>
      <c r="CK114" s="135">
        <f>$K114</f>
        <v>10.71428571428571</v>
      </c>
      <c r="CL114" s="135">
        <f>$K114</f>
        <v>10.71428571428571</v>
      </c>
      <c r="CM114" s="135">
        <f>$K114</f>
        <v>10.71428571428571</v>
      </c>
      <c r="CN114" s="135">
        <f>$K114</f>
        <v>10.71428571428571</v>
      </c>
      <c r="CO114" s="135">
        <f>$K114</f>
        <v>10.71428571428571</v>
      </c>
      <c r="CP114" s="135">
        <f>$K114</f>
        <v>10.71428571428571</v>
      </c>
      <c r="CQ114" s="135">
        <f>$K114</f>
        <v>10.71428571428571</v>
      </c>
      <c r="CR114" s="135">
        <f>$K114</f>
        <v>10.71428571428571</v>
      </c>
      <c r="CS114" s="135">
        <f>$K114</f>
        <v>10.71428571428571</v>
      </c>
      <c r="CT114" s="135">
        <f>$K114</f>
        <v>10.71428571428571</v>
      </c>
      <c r="CU114" s="135">
        <f>$K114</f>
        <v>10.71428571428571</v>
      </c>
    </row>
    <row r="115" s="25" customFormat="1" ht="15" customHeight="1">
      <c r="A115" t="s" s="13">
        <v>333</v>
      </c>
      <c r="B115" s="130">
        <v>4107</v>
      </c>
      <c r="C115" t="s" s="13">
        <v>238</v>
      </c>
      <c r="D115" t="s" s="129">
        <v>153</v>
      </c>
      <c r="E115" t="s" s="129">
        <v>176</v>
      </c>
      <c r="F115" t="s" s="13">
        <v>235</v>
      </c>
      <c r="G115" s="77">
        <v>225000</v>
      </c>
      <c r="H115" s="31">
        <v>13</v>
      </c>
      <c r="I115" s="33">
        <f>G115/1000/H115</f>
        <v>17.30769230769231</v>
      </c>
      <c r="J115" s="130">
        <v>16</v>
      </c>
      <c r="K115" s="34">
        <f>IF(G115&gt;0,G115/1000/J115,"")</f>
        <v>14.0625</v>
      </c>
      <c r="L115" s="35">
        <v>43224</v>
      </c>
      <c r="M115" s="35">
        <v>43350</v>
      </c>
      <c r="N115" t="s" s="13">
        <v>180</v>
      </c>
      <c r="O115" s="36"/>
      <c r="P115" s="37">
        <v>5</v>
      </c>
      <c r="Q115" s="35">
        <v>43432</v>
      </c>
      <c r="R115" s="38">
        <v>90</v>
      </c>
      <c r="T115" s="37">
        <v>95</v>
      </c>
      <c r="U115" s="35">
        <v>43553</v>
      </c>
      <c r="V115" s="39">
        <f>IF(U115&gt;0,U115-Q115)</f>
      </c>
      <c r="X115" s="38">
        <f>IF(W115&gt;0,W115-U115)</f>
        <v>0</v>
      </c>
      <c r="Z115" s="38">
        <f>IF(Y115&gt;0,Y115-W115)</f>
        <v>0</v>
      </c>
      <c r="AA115" s="38">
        <v>100</v>
      </c>
      <c r="AB115" s="37">
        <f>T115*(3/5)</f>
        <v>57</v>
      </c>
      <c r="AD115" s="37">
        <f>T115*2</f>
        <v>190</v>
      </c>
      <c r="AF115" s="38">
        <f>R115+S115</f>
        <v>90</v>
      </c>
      <c r="AG115" s="37">
        <f>T115</f>
        <v>95</v>
      </c>
      <c r="AH115" s="40">
        <f>IF(T115&gt;0,((AC115/AB115)+(AE115/AD115)+(AF115/AG115))/3)</f>
        <v>0.3157894736842105</v>
      </c>
      <c r="AJ115" s="96"/>
      <c r="AK115" s="96"/>
      <c r="AL115" s="96"/>
      <c r="AM115" s="96"/>
      <c r="AN115" s="96"/>
      <c r="AO115" s="96"/>
      <c r="AP115" s="96"/>
      <c r="AQ115" s="96"/>
      <c r="AR115" s="96"/>
      <c r="AS115" s="96"/>
      <c r="AT115" s="96"/>
      <c r="AU115" s="96"/>
      <c r="AV115" s="96"/>
      <c r="AW115" t="s" s="125">
        <v>334</v>
      </c>
      <c r="AX115" t="s" s="125">
        <v>266</v>
      </c>
      <c r="AY115" t="s" s="125">
        <v>266</v>
      </c>
      <c r="AZ115" t="s" s="125">
        <v>266</v>
      </c>
      <c r="BA115" t="s" s="125">
        <v>266</v>
      </c>
      <c r="BB115" t="s" s="125">
        <v>266</v>
      </c>
      <c r="BC115" t="s" s="41">
        <v>174</v>
      </c>
      <c r="BD115" t="s" s="41">
        <v>174</v>
      </c>
      <c r="BE115" t="s" s="41">
        <v>174</v>
      </c>
      <c r="BF115" t="s" s="41">
        <v>174</v>
      </c>
      <c r="BG115" t="s" s="127">
        <v>174</v>
      </c>
      <c r="BH115" t="s" s="41">
        <v>335</v>
      </c>
      <c r="BI115" t="s" s="41">
        <v>335</v>
      </c>
      <c r="BJ115" t="s" s="41">
        <v>335</v>
      </c>
      <c r="BK115" t="s" s="41">
        <v>335</v>
      </c>
      <c r="BL115" t="s" s="41">
        <v>335</v>
      </c>
      <c r="BM115" t="s" s="41">
        <v>335</v>
      </c>
      <c r="BN115" t="s" s="41">
        <v>335</v>
      </c>
      <c r="BO115" t="s" s="41">
        <v>335</v>
      </c>
      <c r="BP115" t="s" s="41">
        <v>335</v>
      </c>
      <c r="BQ115" t="s" s="41">
        <v>335</v>
      </c>
      <c r="BR115" t="s" s="41">
        <v>335</v>
      </c>
      <c r="BS115" t="s" s="41">
        <v>335</v>
      </c>
      <c r="BT115" t="s" s="41">
        <v>335</v>
      </c>
      <c r="BU115" t="s" s="13">
        <v>159</v>
      </c>
      <c r="BV115" t="s" s="13">
        <v>160</v>
      </c>
      <c r="BW115" t="s" s="13">
        <v>161</v>
      </c>
      <c r="BX115" t="s" s="13">
        <v>162</v>
      </c>
      <c r="BY115" t="s" s="13">
        <v>163</v>
      </c>
      <c r="BZ115" t="s" s="13">
        <v>164</v>
      </c>
      <c r="CA115" t="s" s="13">
        <v>165</v>
      </c>
      <c r="CB115" t="s" s="13">
        <v>166</v>
      </c>
      <c r="CC115" t="s" s="13">
        <v>167</v>
      </c>
      <c r="CD115" t="s" s="13">
        <v>168</v>
      </c>
      <c r="CE115" t="s" s="13">
        <v>169</v>
      </c>
      <c r="CF115" t="s" s="13">
        <v>190</v>
      </c>
      <c r="CG115" s="131">
        <f>$K115</f>
        <v>14.0625</v>
      </c>
      <c r="CI115" s="131">
        <f>$K115</f>
        <v>14.0625</v>
      </c>
      <c r="CJ115" s="131">
        <f>$K115</f>
        <v>14.0625</v>
      </c>
      <c r="CK115" s="131">
        <f>$K115</f>
        <v>14.0625</v>
      </c>
      <c r="CL115" s="131">
        <f>$K115</f>
        <v>14.0625</v>
      </c>
      <c r="CM115" s="131">
        <f>$K115</f>
        <v>14.0625</v>
      </c>
      <c r="CN115" s="131">
        <f>$K115</f>
        <v>14.0625</v>
      </c>
      <c r="CO115" s="131">
        <f>$K115</f>
        <v>14.0625</v>
      </c>
      <c r="CP115" s="131">
        <f>$K115</f>
        <v>14.0625</v>
      </c>
      <c r="CQ115" s="131">
        <f>$K115</f>
        <v>14.0625</v>
      </c>
      <c r="CR115" s="131">
        <f>$K115</f>
        <v>14.0625</v>
      </c>
      <c r="CS115" s="131">
        <f>$K115</f>
        <v>14.0625</v>
      </c>
      <c r="CT115" s="131">
        <f>$K115</f>
        <v>14.0625</v>
      </c>
      <c r="CU115" s="131">
        <f>$K115</f>
        <v>14.0625</v>
      </c>
      <c r="CV115" s="131">
        <f>$K115</f>
        <v>14.0625</v>
      </c>
      <c r="CW115" s="131">
        <f>$K115</f>
        <v>14.0625</v>
      </c>
      <c r="DJ115" s="87"/>
    </row>
    <row r="116" s="25" customFormat="1" ht="15" customHeight="1">
      <c r="A116" t="s" s="13">
        <v>336</v>
      </c>
      <c r="B116" s="31">
        <v>4158</v>
      </c>
      <c r="C116" t="s" s="13">
        <v>238</v>
      </c>
      <c r="D116" t="s" s="13">
        <v>241</v>
      </c>
      <c r="E116" t="s" s="13">
        <v>182</v>
      </c>
      <c r="F116" t="s" s="13">
        <v>235</v>
      </c>
      <c r="G116" s="77">
        <v>30000</v>
      </c>
      <c r="I116" s="57">
        <f>G116/1000/H116</f>
      </c>
      <c r="J116" s="31">
        <v>3</v>
      </c>
      <c r="K116" s="34">
        <f>IF(G116&gt;0,G116/1000/J116,"")</f>
        <v>10</v>
      </c>
      <c r="M116" s="35">
        <v>43362</v>
      </c>
      <c r="N116" t="s" s="13">
        <v>180</v>
      </c>
      <c r="P116" s="37">
        <v>3</v>
      </c>
      <c r="Q116" s="35">
        <v>43374</v>
      </c>
      <c r="R116" s="38">
        <v>30</v>
      </c>
      <c r="T116" s="37">
        <v>44</v>
      </c>
      <c r="U116" s="35">
        <v>43469</v>
      </c>
      <c r="V116" s="39">
        <f>IF(U116&gt;0,U116-Q116)</f>
      </c>
      <c r="X116" s="38">
        <f>IF(W116&gt;0,W116-U116)</f>
        <v>0</v>
      </c>
      <c r="AA116" s="140"/>
      <c r="AB116" s="37">
        <f>T116*(3/5)</f>
        <v>26.4</v>
      </c>
      <c r="AC116" s="38">
        <v>18</v>
      </c>
      <c r="AD116" s="37">
        <f>T116*2</f>
        <v>88</v>
      </c>
      <c r="AE116" s="38">
        <v>60</v>
      </c>
      <c r="AF116" s="38">
        <f>R116+S116</f>
        <v>30</v>
      </c>
      <c r="AG116" s="37">
        <f>T116</f>
        <v>44</v>
      </c>
      <c r="AH116" s="67">
        <f>IF(T116&gt;0,((AC116/AB116)+(AE116/AD116)+(AF116/AG116))/3)</f>
        <v>0.6818181818181818</v>
      </c>
      <c r="BN116" s="138"/>
      <c r="BO116" s="138"/>
      <c r="BP116" s="138"/>
      <c r="BQ116" s="138"/>
      <c r="BR116" s="142"/>
      <c r="BS116" s="143"/>
      <c r="BT116" s="143"/>
      <c r="BU116" s="143"/>
      <c r="BV116" s="143"/>
      <c r="BW116" s="143"/>
    </row>
    <row r="117" s="25" customFormat="1" ht="15" customHeight="1">
      <c r="A117" t="s" s="13">
        <v>337</v>
      </c>
      <c r="B117" s="31">
        <v>5053</v>
      </c>
      <c r="C117" t="s" s="13">
        <v>152</v>
      </c>
      <c r="D117" t="s" s="13">
        <v>153</v>
      </c>
      <c r="E117" t="s" s="129">
        <v>173</v>
      </c>
      <c r="F117" t="s" s="13">
        <v>235</v>
      </c>
      <c r="G117" s="77">
        <v>90000</v>
      </c>
      <c r="H117" s="31">
        <v>13</v>
      </c>
      <c r="I117" s="33">
        <f>G117/1000/H117</f>
        <v>6.923076923076923</v>
      </c>
      <c r="J117" s="130">
        <v>13</v>
      </c>
      <c r="K117" s="34">
        <f>IF(G117&gt;0,G117/1000/J117,"")</f>
        <v>6.923076923076923</v>
      </c>
      <c r="L117" s="35">
        <v>43228</v>
      </c>
      <c r="M117" s="35">
        <v>43318</v>
      </c>
      <c r="N117" t="s" s="13">
        <v>180</v>
      </c>
      <c r="O117" s="36"/>
      <c r="P117" s="37">
        <v>4</v>
      </c>
      <c r="Q117" s="35">
        <v>43469</v>
      </c>
      <c r="R117" s="38">
        <f>J117*5</f>
        <v>65</v>
      </c>
      <c r="T117" s="37">
        <v>70</v>
      </c>
      <c r="U117" s="35">
        <v>43570</v>
      </c>
      <c r="V117" s="39">
        <f>IF(U117&gt;0,U117-Q117)</f>
      </c>
      <c r="X117" s="38">
        <f>IF(W117&gt;0,W117-U117)</f>
        <v>0</v>
      </c>
      <c r="Z117" s="38">
        <f>IF(Y117&gt;0,Y117-W117)</f>
        <v>0</v>
      </c>
      <c r="AB117" s="37">
        <f>T117*(3/5)</f>
        <v>42</v>
      </c>
      <c r="AD117" s="37">
        <f>T117*2</f>
        <v>140</v>
      </c>
      <c r="AF117" s="38">
        <f>R117+S117</f>
        <v>65</v>
      </c>
      <c r="AG117" s="37">
        <f>T117</f>
        <v>70</v>
      </c>
      <c r="AH117" s="40">
        <f>IF(T117&gt;0,((AC117/AB117)+(AE117/AD117)+(AF117/AG117))/3)</f>
        <v>0.3095238095238095</v>
      </c>
      <c r="AJ117" s="96"/>
      <c r="AK117" s="96"/>
      <c r="AL117" s="96"/>
      <c r="AM117" s="96"/>
      <c r="AN117" s="96"/>
      <c r="AO117" s="96"/>
      <c r="AP117" s="96"/>
      <c r="AQ117" s="96"/>
      <c r="AR117" s="96"/>
      <c r="AS117" s="96"/>
      <c r="AT117" s="96"/>
      <c r="AU117" s="96"/>
      <c r="AV117" s="96"/>
      <c r="AW117" s="96"/>
      <c r="AX117" s="96"/>
      <c r="AY117" s="96"/>
      <c r="AZ117" t="s" s="125">
        <v>338</v>
      </c>
      <c r="BA117" t="s" s="125">
        <v>266</v>
      </c>
      <c r="BB117" t="s" s="125">
        <v>266</v>
      </c>
      <c r="BC117" t="s" s="125">
        <v>266</v>
      </c>
      <c r="BD117" t="s" s="41">
        <v>339</v>
      </c>
      <c r="BE117" t="s" s="13">
        <v>268</v>
      </c>
      <c r="BF117" t="s" s="13">
        <v>268</v>
      </c>
      <c r="BG117" t="s" s="41">
        <v>339</v>
      </c>
      <c r="BH117" t="s" s="41">
        <v>339</v>
      </c>
      <c r="BI117" t="s" s="41">
        <v>339</v>
      </c>
      <c r="BJ117" t="s" s="127">
        <v>339</v>
      </c>
      <c r="BK117" t="s" s="41">
        <v>339</v>
      </c>
      <c r="BL117" t="s" s="41">
        <v>339</v>
      </c>
      <c r="BM117" t="s" s="41">
        <v>339</v>
      </c>
      <c r="BN117" t="s" s="41">
        <v>339</v>
      </c>
      <c r="BO117" t="s" s="41">
        <v>339</v>
      </c>
      <c r="BP117" t="s" s="41">
        <v>339</v>
      </c>
      <c r="BQ117" t="s" s="13">
        <v>157</v>
      </c>
      <c r="BR117" t="s" s="13">
        <v>158</v>
      </c>
      <c r="BS117" t="s" s="13">
        <v>159</v>
      </c>
      <c r="BT117" t="s" s="13">
        <v>160</v>
      </c>
      <c r="BU117" t="s" s="13">
        <v>161</v>
      </c>
      <c r="BV117" t="s" s="13">
        <v>162</v>
      </c>
      <c r="BW117" t="s" s="13">
        <v>163</v>
      </c>
      <c r="BX117" t="s" s="13">
        <v>164</v>
      </c>
      <c r="BY117" t="s" s="13">
        <v>165</v>
      </c>
      <c r="BZ117" t="s" s="13">
        <v>166</v>
      </c>
      <c r="CA117" t="s" s="13">
        <v>167</v>
      </c>
      <c r="CB117" t="s" s="13">
        <v>168</v>
      </c>
      <c r="CC117" t="s" s="13">
        <v>169</v>
      </c>
      <c r="CD117" t="s" s="13">
        <v>190</v>
      </c>
      <c r="CE117" t="s" s="13">
        <v>340</v>
      </c>
      <c r="CF117" t="s" s="13">
        <v>341</v>
      </c>
      <c r="CG117" t="s" s="13">
        <v>342</v>
      </c>
      <c r="CI117" t="s" s="13">
        <v>343</v>
      </c>
      <c r="CJ117" t="s" s="13">
        <v>344</v>
      </c>
      <c r="CK117" t="s" s="13">
        <v>345</v>
      </c>
      <c r="CL117" t="s" s="13">
        <v>346</v>
      </c>
      <c r="CM117" s="135">
        <f>$K117</f>
        <v>6.923076923076923</v>
      </c>
      <c r="CN117" s="135">
        <f>$K117</f>
        <v>6.923076923076923</v>
      </c>
      <c r="CO117" s="135">
        <f>$K117</f>
        <v>6.923076923076923</v>
      </c>
      <c r="CP117" s="135">
        <f>$K117</f>
        <v>6.923076923076923</v>
      </c>
      <c r="CQ117" s="135">
        <f>$K117</f>
        <v>6.923076923076923</v>
      </c>
      <c r="CR117" s="135">
        <f>$K117</f>
        <v>6.923076923076923</v>
      </c>
      <c r="CS117" s="135">
        <f>$K117</f>
        <v>6.923076923076923</v>
      </c>
      <c r="CT117" s="135">
        <f>$K117</f>
        <v>6.923076923076923</v>
      </c>
      <c r="CU117" s="135">
        <f>$K117</f>
        <v>6.923076923076923</v>
      </c>
      <c r="CV117" s="135">
        <f>$K117</f>
        <v>6.923076923076923</v>
      </c>
      <c r="CW117" s="135">
        <f>$K117</f>
        <v>6.923076923076923</v>
      </c>
      <c r="CX117" s="135">
        <f>$K117</f>
        <v>6.923076923076923</v>
      </c>
      <c r="CY117" s="135">
        <f>$K117</f>
        <v>6.923076923076923</v>
      </c>
      <c r="DJ117" s="87"/>
    </row>
    <row r="118" s="25" customFormat="1" ht="15" customHeight="1">
      <c r="A118" t="s" s="13">
        <v>347</v>
      </c>
      <c r="B118" s="31">
        <v>6034</v>
      </c>
      <c r="C118" t="s" s="13">
        <v>185</v>
      </c>
      <c r="D118" t="s" s="13">
        <v>229</v>
      </c>
      <c r="E118" t="s" s="13">
        <v>182</v>
      </c>
      <c r="F118" t="s" s="13">
        <v>235</v>
      </c>
      <c r="G118" s="77">
        <v>40000</v>
      </c>
      <c r="H118" s="31">
        <v>5</v>
      </c>
      <c r="I118" s="33">
        <f>G118/1000/H118</f>
        <v>8</v>
      </c>
      <c r="J118" s="31">
        <v>8</v>
      </c>
      <c r="K118" s="34">
        <f>IF(G118&gt;0,G118/1000/J118,"")</f>
        <v>5</v>
      </c>
      <c r="L118" s="35">
        <v>43425</v>
      </c>
      <c r="M118" s="35">
        <v>43451</v>
      </c>
      <c r="P118" s="37">
        <v>4</v>
      </c>
      <c r="Q118" s="35">
        <v>43500</v>
      </c>
      <c r="R118" s="38">
        <f>J118*5</f>
        <v>40</v>
      </c>
      <c r="U118" s="35">
        <v>43552</v>
      </c>
      <c r="V118" s="39">
        <f>IF(U118&gt;0,U118-Q118)</f>
      </c>
      <c r="X118" s="38">
        <f>IF(W118&gt;0,W118-U118)</f>
        <v>0</v>
      </c>
      <c r="Z118" s="38">
        <f>IF(Y118&gt;0,Y118-W118)</f>
        <v>0</v>
      </c>
      <c r="AA118" s="38">
        <v>100</v>
      </c>
      <c r="AB118" s="38">
        <f>T118*(3/5)</f>
        <v>0</v>
      </c>
      <c r="AD118" s="38">
        <f>T118*2</f>
        <v>0</v>
      </c>
      <c r="AF118" s="38">
        <f>R118+S118</f>
        <v>40</v>
      </c>
      <c r="AG118" s="38">
        <f>T118</f>
        <v>0</v>
      </c>
      <c r="AH118" s="67">
        <f>IF(T118&gt;0,((AC118/AB118)+(AE118/AD118)+(AF118/AG118))/3)</f>
        <v>0</v>
      </c>
      <c r="CF118" t="s" s="41">
        <v>348</v>
      </c>
      <c r="CG118" t="s" s="41">
        <v>348</v>
      </c>
      <c r="CI118" t="s" s="41">
        <v>348</v>
      </c>
      <c r="CJ118" t="s" s="41">
        <v>348</v>
      </c>
      <c r="CK118" t="s" s="41">
        <v>348</v>
      </c>
      <c r="CL118" t="s" s="13">
        <v>157</v>
      </c>
      <c r="CM118" t="s" s="13">
        <v>158</v>
      </c>
      <c r="CN118" t="s" s="13">
        <v>159</v>
      </c>
      <c r="CO118" t="s" s="13">
        <v>160</v>
      </c>
      <c r="CP118" t="s" s="13">
        <v>161</v>
      </c>
      <c r="CQ118" t="s" s="13">
        <v>162</v>
      </c>
      <c r="CR118" s="59">
        <f>$K118</f>
        <v>5</v>
      </c>
      <c r="CS118" s="59">
        <f>$K118</f>
        <v>5</v>
      </c>
      <c r="CT118" s="59">
        <f>$K118</f>
        <v>5</v>
      </c>
      <c r="CU118" s="59">
        <f>$K118</f>
        <v>5</v>
      </c>
      <c r="CV118" s="59">
        <f>$K118</f>
        <v>5</v>
      </c>
      <c r="CW118" s="59">
        <f>$K118</f>
        <v>5</v>
      </c>
      <c r="CX118" s="59">
        <f>$K118</f>
        <v>5</v>
      </c>
      <c r="CY118" s="59">
        <f>$K118</f>
        <v>5</v>
      </c>
    </row>
    <row r="119" s="25" customFormat="1" ht="15" customHeight="1">
      <c r="A119" t="s" s="13">
        <v>349</v>
      </c>
      <c r="B119" s="31">
        <v>4056</v>
      </c>
      <c r="C119" t="s" s="13">
        <v>238</v>
      </c>
      <c r="D119" t="s" s="13">
        <v>239</v>
      </c>
      <c r="E119" t="s" s="13">
        <v>176</v>
      </c>
      <c r="F119" t="s" s="13">
        <v>235</v>
      </c>
      <c r="G119" s="77">
        <v>7301.25</v>
      </c>
      <c r="J119" s="75">
        <v>8</v>
      </c>
      <c r="K119" s="144">
        <f>IF(G119&gt;0,G119/1000/J119,"")</f>
        <v>0.9126562499999999</v>
      </c>
      <c r="L119" t="s" s="69">
        <v>350</v>
      </c>
      <c r="Q119" s="35">
        <v>43345</v>
      </c>
      <c r="R119" s="38">
        <f>J119*5</f>
        <v>40</v>
      </c>
      <c r="T119" s="37">
        <v>40</v>
      </c>
      <c r="CZ119" s="73"/>
      <c r="DA119" s="73"/>
    </row>
    <row r="120" s="25" customFormat="1" ht="15" customHeight="1">
      <c r="A120" t="s" s="13">
        <v>351</v>
      </c>
      <c r="B120" s="31">
        <v>6008</v>
      </c>
      <c r="C120" t="s" s="13">
        <v>185</v>
      </c>
      <c r="D120" t="s" s="13">
        <v>241</v>
      </c>
      <c r="E120" t="s" s="13">
        <v>182</v>
      </c>
      <c r="F120" t="s" s="13">
        <v>235</v>
      </c>
      <c r="G120" s="77">
        <v>165000</v>
      </c>
      <c r="H120" s="31">
        <v>12</v>
      </c>
      <c r="I120" s="33">
        <f>G120/1000/H120</f>
        <v>13.75</v>
      </c>
      <c r="J120" s="31">
        <v>16</v>
      </c>
      <c r="K120" s="34">
        <f>IF(G120&gt;0,G120/1000/J120,"")</f>
        <v>10.3125</v>
      </c>
      <c r="L120" s="35">
        <v>43328</v>
      </c>
      <c r="M120" s="35">
        <v>43405</v>
      </c>
      <c r="P120" s="37">
        <v>5</v>
      </c>
      <c r="Q120" s="35">
        <v>43469</v>
      </c>
      <c r="R120" s="38">
        <f>J120*5</f>
        <v>80</v>
      </c>
      <c r="T120" s="37">
        <v>70</v>
      </c>
      <c r="U120" s="35">
        <v>43570</v>
      </c>
      <c r="V120" s="39">
        <f>IF(U120&gt;0,U120-Q120)</f>
      </c>
      <c r="X120" s="38">
        <f>IF(W120&gt;0,W120-U120)</f>
        <v>0</v>
      </c>
      <c r="Z120" s="38">
        <f>IF(Y120&gt;0,Y120-W120)</f>
        <v>0</v>
      </c>
      <c r="AB120" s="37">
        <f>T120*(3/5)</f>
        <v>42</v>
      </c>
      <c r="AD120" s="37">
        <f>T120*2</f>
        <v>140</v>
      </c>
      <c r="AF120" s="38">
        <f>R120+S120</f>
        <v>80</v>
      </c>
      <c r="AG120" s="37">
        <f>T120</f>
        <v>70</v>
      </c>
      <c r="AH120" s="67">
        <f>IF(T120&gt;0,((AC120/AB120)+(AE120/AD120)+(AF120/AG120))/3)</f>
        <v>0.3809523809523809</v>
      </c>
      <c r="BR120" t="s" s="41">
        <v>352</v>
      </c>
      <c r="BS120" t="s" s="41">
        <v>352</v>
      </c>
      <c r="BT120" t="s" s="41">
        <v>352</v>
      </c>
      <c r="BU120" t="s" s="41">
        <v>352</v>
      </c>
      <c r="BV120" t="s" s="41">
        <v>352</v>
      </c>
      <c r="BW120" t="s" s="41">
        <v>352</v>
      </c>
      <c r="BX120" t="s" s="41">
        <v>352</v>
      </c>
      <c r="BY120" t="s" s="41">
        <v>352</v>
      </c>
      <c r="BZ120" t="s" s="41">
        <v>352</v>
      </c>
      <c r="CA120" t="s" s="41">
        <v>352</v>
      </c>
      <c r="CB120" t="s" s="41">
        <v>352</v>
      </c>
      <c r="CC120" t="s" s="41">
        <v>352</v>
      </c>
      <c r="CD120" t="s" s="13">
        <v>157</v>
      </c>
      <c r="CE120" t="s" s="13">
        <v>158</v>
      </c>
      <c r="CF120" t="s" s="13">
        <v>159</v>
      </c>
      <c r="CG120" t="s" s="13">
        <v>160</v>
      </c>
      <c r="CI120" t="s" s="13">
        <v>161</v>
      </c>
      <c r="CJ120" t="s" s="13">
        <v>162</v>
      </c>
      <c r="CK120" t="s" s="13">
        <v>163</v>
      </c>
      <c r="CL120" s="59">
        <f>$K120</f>
        <v>10.3125</v>
      </c>
      <c r="CM120" s="59">
        <f>$K120</f>
        <v>10.3125</v>
      </c>
      <c r="CN120" s="59">
        <f>$K120</f>
        <v>10.3125</v>
      </c>
      <c r="CO120" s="59">
        <f>$K120</f>
        <v>10.3125</v>
      </c>
      <c r="CP120" s="59">
        <f>$K120</f>
        <v>10.3125</v>
      </c>
      <c r="CQ120" s="59">
        <f>$K120</f>
        <v>10.3125</v>
      </c>
      <c r="CR120" s="59">
        <f>$K120</f>
        <v>10.3125</v>
      </c>
      <c r="CS120" s="59">
        <f>$K120</f>
        <v>10.3125</v>
      </c>
      <c r="CT120" s="59">
        <f>$K120</f>
        <v>10.3125</v>
      </c>
      <c r="CU120" s="59">
        <f>$K120</f>
        <v>10.3125</v>
      </c>
      <c r="CV120" s="59">
        <f>$K120</f>
        <v>10.3125</v>
      </c>
      <c r="CW120" s="59">
        <f>$K120</f>
        <v>10.3125</v>
      </c>
      <c r="CX120" s="59">
        <f>$K120</f>
        <v>10.3125</v>
      </c>
      <c r="CY120" s="59">
        <f>$K120</f>
        <v>10.3125</v>
      </c>
      <c r="CZ120" s="59">
        <f>$K120</f>
        <v>10.3125</v>
      </c>
      <c r="DA120" s="59">
        <f>$K120</f>
        <v>10.3125</v>
      </c>
    </row>
    <row r="121" s="25" customFormat="1" ht="15" customHeight="1">
      <c r="A121" t="s" s="13">
        <v>353</v>
      </c>
      <c r="B121" s="130">
        <v>4119</v>
      </c>
      <c r="C121" t="s" s="13">
        <v>238</v>
      </c>
      <c r="D121" t="s" s="129">
        <v>153</v>
      </c>
      <c r="E121" t="s" s="129">
        <v>154</v>
      </c>
      <c r="F121" t="s" s="13">
        <v>235</v>
      </c>
      <c r="G121" s="77">
        <v>120000</v>
      </c>
      <c r="H121" s="31">
        <v>10</v>
      </c>
      <c r="I121" s="33">
        <f>G121/1000/H121</f>
        <v>12</v>
      </c>
      <c r="J121" s="130">
        <v>13</v>
      </c>
      <c r="K121" s="34">
        <f>IF(G121&gt;0,G121/1000/J121,"")</f>
        <v>9.23076923076923</v>
      </c>
      <c r="L121" s="35">
        <v>43244</v>
      </c>
      <c r="M121" s="35">
        <v>43320</v>
      </c>
      <c r="N121" t="s" s="13">
        <v>180</v>
      </c>
      <c r="O121" s="36"/>
      <c r="P121" s="37">
        <v>5</v>
      </c>
      <c r="Q121" s="35">
        <v>43469</v>
      </c>
      <c r="R121" s="38">
        <f>J121*5</f>
        <v>65</v>
      </c>
      <c r="T121" s="37">
        <v>78</v>
      </c>
      <c r="U121" s="35">
        <v>43580</v>
      </c>
      <c r="V121" s="39">
        <f>IF(U121&gt;0,U121-Q121)</f>
      </c>
      <c r="X121" s="38">
        <f>IF(W121&gt;0,W121-U121)</f>
        <v>0</v>
      </c>
      <c r="Z121" s="38">
        <f>IF(Y121&gt;0,Y121-W121)</f>
        <v>0</v>
      </c>
      <c r="AA121" s="38">
        <v>7</v>
      </c>
      <c r="AB121" s="37">
        <f>T121*(3/5)</f>
        <v>46.8</v>
      </c>
      <c r="AD121" s="37">
        <f>T121*2</f>
        <v>156</v>
      </c>
      <c r="AF121" s="38">
        <f>R121+S121</f>
        <v>65</v>
      </c>
      <c r="AG121" s="37">
        <f>T121</f>
        <v>78</v>
      </c>
      <c r="AH121" s="40">
        <f>IF(T121&gt;0,((AC121/AB121)+(AE121/AD121)+(AF121/AG121))/3)</f>
        <v>0.2777777777777778</v>
      </c>
      <c r="AJ121" s="96"/>
      <c r="AK121" s="96"/>
      <c r="AL121" s="96"/>
      <c r="AM121" s="96"/>
      <c r="AN121" s="96"/>
      <c r="AO121" s="96"/>
      <c r="AP121" s="96"/>
      <c r="AQ121" s="96"/>
      <c r="AR121" s="96"/>
      <c r="AS121" s="96"/>
      <c r="AT121" s="96"/>
      <c r="AU121" s="96"/>
      <c r="AV121" s="96"/>
      <c r="AW121" s="96"/>
      <c r="AX121" s="96"/>
      <c r="AY121" s="96"/>
      <c r="AZ121" s="96"/>
      <c r="BA121" s="96"/>
      <c r="BB121" t="s" s="125">
        <v>354</v>
      </c>
      <c r="BC121" t="s" s="125">
        <v>266</v>
      </c>
      <c r="BD121" t="s" s="125">
        <v>266</v>
      </c>
      <c r="BE121" t="s" s="125">
        <v>266</v>
      </c>
      <c r="BF121" t="s" s="125">
        <v>266</v>
      </c>
      <c r="BG121" t="s" s="41">
        <v>355</v>
      </c>
      <c r="BH121" t="s" s="41">
        <v>355</v>
      </c>
      <c r="BI121" t="s" s="41">
        <v>355</v>
      </c>
      <c r="BJ121" t="s" s="41">
        <v>355</v>
      </c>
      <c r="BK121" t="s" s="41">
        <v>355</v>
      </c>
      <c r="BL121" t="s" s="41">
        <v>355</v>
      </c>
      <c r="BM121" t="s" s="41">
        <v>355</v>
      </c>
      <c r="BN121" t="s" s="41">
        <v>355</v>
      </c>
      <c r="BO121" t="s" s="41">
        <v>355</v>
      </c>
      <c r="BP121" t="s" s="41">
        <v>355</v>
      </c>
      <c r="BQ121" t="s" s="13">
        <v>159</v>
      </c>
      <c r="BR121" t="s" s="13">
        <v>160</v>
      </c>
      <c r="BS121" t="s" s="13">
        <v>161</v>
      </c>
      <c r="BT121" t="s" s="13">
        <v>162</v>
      </c>
      <c r="BU121" t="s" s="13">
        <v>163</v>
      </c>
      <c r="BV121" t="s" s="13">
        <v>164</v>
      </c>
      <c r="BW121" t="s" s="13">
        <v>165</v>
      </c>
      <c r="BX121" t="s" s="13">
        <v>166</v>
      </c>
      <c r="BY121" t="s" s="13">
        <v>167</v>
      </c>
      <c r="BZ121" t="s" s="13">
        <v>168</v>
      </c>
      <c r="CA121" t="s" s="13">
        <v>169</v>
      </c>
      <c r="CB121" t="s" s="13">
        <v>190</v>
      </c>
      <c r="CC121" t="s" s="13">
        <v>340</v>
      </c>
      <c r="CD121" t="s" s="13">
        <v>341</v>
      </c>
      <c r="CE121" t="s" s="13">
        <v>342</v>
      </c>
      <c r="CF121" t="s" s="13">
        <v>343</v>
      </c>
      <c r="CG121" t="s" s="13">
        <v>344</v>
      </c>
      <c r="CI121" t="s" s="13">
        <v>345</v>
      </c>
      <c r="CJ121" t="s" s="13">
        <v>346</v>
      </c>
      <c r="CK121" t="s" s="13">
        <v>356</v>
      </c>
      <c r="CL121" t="s" s="13">
        <v>357</v>
      </c>
      <c r="CO121" s="42">
        <f>$K121</f>
        <v>9.23076923076923</v>
      </c>
      <c r="CP121" s="42">
        <f>$K121</f>
        <v>9.23076923076923</v>
      </c>
      <c r="CQ121" s="42">
        <f>$K121</f>
        <v>9.23076923076923</v>
      </c>
      <c r="CR121" s="42">
        <f>$K121</f>
        <v>9.23076923076923</v>
      </c>
      <c r="CS121" s="42">
        <f>$K121</f>
        <v>9.23076923076923</v>
      </c>
      <c r="CT121" s="42">
        <f>$K121</f>
        <v>9.23076923076923</v>
      </c>
      <c r="CU121" s="42">
        <f>$K121</f>
        <v>9.23076923076923</v>
      </c>
      <c r="CV121" s="42">
        <f>$K121</f>
        <v>9.23076923076923</v>
      </c>
      <c r="CW121" s="42">
        <f>$K121</f>
        <v>9.23076923076923</v>
      </c>
      <c r="CX121" s="42">
        <f>$K121</f>
        <v>9.23076923076923</v>
      </c>
      <c r="CY121" s="42">
        <f>$K121</f>
        <v>9.23076923076923</v>
      </c>
      <c r="CZ121" s="42">
        <f>$K121</f>
        <v>9.23076923076923</v>
      </c>
      <c r="DA121" s="42">
        <f>$K121</f>
        <v>9.23076923076923</v>
      </c>
      <c r="DJ121" s="87"/>
    </row>
    <row r="122" s="25" customFormat="1" ht="15" customHeight="1">
      <c r="A122" t="s" s="13">
        <v>358</v>
      </c>
      <c r="B122" s="31">
        <v>6060</v>
      </c>
      <c r="C122" t="s" s="13">
        <v>185</v>
      </c>
      <c r="D122" t="s" s="13">
        <v>229</v>
      </c>
      <c r="E122" t="s" s="13">
        <v>176</v>
      </c>
      <c r="F122" t="s" s="13">
        <v>235</v>
      </c>
      <c r="G122" s="77">
        <v>25000</v>
      </c>
      <c r="H122" s="31">
        <v>8</v>
      </c>
      <c r="I122" s="33">
        <f>G122/1000/H122</f>
        <v>3.125</v>
      </c>
      <c r="J122" s="31">
        <v>3</v>
      </c>
      <c r="K122" s="34">
        <f>IF(G122&gt;0,G122/1000/J122,"")</f>
        <v>8.333333333333334</v>
      </c>
      <c r="L122" s="35">
        <v>43445</v>
      </c>
      <c r="Q122" s="35">
        <v>43557</v>
      </c>
      <c r="R122" s="38">
        <f>J122*5</f>
        <v>15</v>
      </c>
      <c r="S122" s="31">
        <v>1</v>
      </c>
      <c r="T122" s="38">
        <v>16</v>
      </c>
      <c r="U122" s="35">
        <v>43564</v>
      </c>
      <c r="V122" s="39">
        <f>IF(U122&gt;0,U122-Q122)</f>
      </c>
      <c r="X122" s="38">
        <f>IF(W122&gt;0,W122-U122)</f>
        <v>0</v>
      </c>
      <c r="Z122" s="38">
        <f>IF(Y122&gt;0,Y122-W122)</f>
        <v>0</v>
      </c>
      <c r="AB122" s="38">
        <f>T122*(3/5)</f>
        <v>9.6</v>
      </c>
      <c r="AD122" s="38">
        <f>T122*2</f>
        <v>32</v>
      </c>
      <c r="AF122" s="38">
        <f>R122+S122</f>
        <v>16</v>
      </c>
      <c r="AG122" s="38">
        <f>T122</f>
        <v>16</v>
      </c>
      <c r="AH122" s="67">
        <f>IF(T122&gt;0,((AC122/AB122)+(AE122/AD122)+(AF122/AG122))/3)</f>
        <v>0.3333333333333333</v>
      </c>
      <c r="CJ122" t="s" s="41">
        <v>202</v>
      </c>
      <c r="CK122" t="s" s="41">
        <v>202</v>
      </c>
      <c r="CL122" t="s" s="41">
        <v>202</v>
      </c>
      <c r="CM122" t="s" s="41">
        <v>202</v>
      </c>
      <c r="CN122" t="s" s="41">
        <v>202</v>
      </c>
      <c r="CO122" t="s" s="41">
        <v>202</v>
      </c>
      <c r="CP122" t="s" s="41">
        <v>202</v>
      </c>
      <c r="CQ122" t="s" s="41">
        <v>202</v>
      </c>
      <c r="CR122" t="s" s="13">
        <v>157</v>
      </c>
      <c r="CS122" t="s" s="13">
        <v>158</v>
      </c>
      <c r="CT122" t="s" s="13">
        <v>159</v>
      </c>
      <c r="CU122" t="s" s="13">
        <v>160</v>
      </c>
      <c r="CV122" t="s" s="13">
        <v>161</v>
      </c>
      <c r="CW122" t="s" s="13">
        <v>162</v>
      </c>
      <c r="CX122" t="s" s="13">
        <v>163</v>
      </c>
      <c r="CY122" t="s" s="13">
        <v>164</v>
      </c>
      <c r="CZ122" s="53">
        <f>$K122</f>
        <v>8.333333333333334</v>
      </c>
      <c r="DA122" s="53">
        <f>$K122</f>
        <v>8.333333333333334</v>
      </c>
      <c r="DB122" s="53">
        <f>$K122</f>
        <v>8.333333333333334</v>
      </c>
    </row>
    <row r="123" s="25" customFormat="1" ht="15" customHeight="1">
      <c r="A123" t="s" s="13">
        <v>359</v>
      </c>
      <c r="B123" s="31">
        <v>5091</v>
      </c>
      <c r="C123" t="s" s="13">
        <v>152</v>
      </c>
      <c r="D123" t="s" s="13">
        <v>153</v>
      </c>
      <c r="E123" t="s" s="13">
        <v>173</v>
      </c>
      <c r="F123" t="s" s="13">
        <v>235</v>
      </c>
      <c r="G123" s="77">
        <v>60000</v>
      </c>
      <c r="H123" s="31">
        <v>17</v>
      </c>
      <c r="I123" s="33">
        <f>G123/1000/H123</f>
        <v>3.529411764705882</v>
      </c>
      <c r="J123" s="31">
        <v>9</v>
      </c>
      <c r="K123" s="34">
        <f>IF(G123&gt;0,G123/1000/J123,"")</f>
        <v>6.666666666666667</v>
      </c>
      <c r="L123" s="35">
        <v>43334</v>
      </c>
      <c r="M123" s="35">
        <v>43445</v>
      </c>
      <c r="N123" s="34"/>
      <c r="O123" s="34"/>
      <c r="P123" s="31">
        <v>3</v>
      </c>
      <c r="Q123" s="35">
        <v>43500</v>
      </c>
      <c r="R123" s="38">
        <f>J123*5</f>
        <v>45</v>
      </c>
      <c r="S123" s="90"/>
      <c r="T123" s="38">
        <v>58</v>
      </c>
      <c r="U123" s="35">
        <v>43580</v>
      </c>
      <c r="V123" s="57">
        <f>IF(U123&gt;0,U123-Q123)</f>
      </c>
      <c r="W123" s="34"/>
      <c r="X123" s="31">
        <f>IF(W123&gt;0,W123-U123)</f>
        <v>0</v>
      </c>
      <c r="Y123" s="34"/>
      <c r="Z123" s="31">
        <f>IF(Y123&gt;0,Y123-W123)</f>
        <v>0</v>
      </c>
      <c r="AA123" s="34"/>
      <c r="AB123" s="31">
        <f>T123*(3/5)</f>
        <v>34.8</v>
      </c>
      <c r="AC123" s="34"/>
      <c r="AD123" s="31">
        <f>T123*2</f>
        <v>116</v>
      </c>
      <c r="AE123" s="34"/>
      <c r="AF123" s="31">
        <f>R123+S123</f>
        <v>45</v>
      </c>
      <c r="AG123" s="31">
        <f>T123</f>
        <v>58</v>
      </c>
      <c r="AH123" s="34">
        <f>IF(T123&gt;0,((AC123/AB123)+(AE123/AD123)+(AF123/AG123))/3)</f>
        <v>0.2586206896551724</v>
      </c>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t="s" s="41">
        <v>310</v>
      </c>
      <c r="BT123" t="s" s="41">
        <v>310</v>
      </c>
      <c r="BU123" t="s" s="41">
        <v>310</v>
      </c>
      <c r="BV123" t="s" s="41">
        <v>310</v>
      </c>
      <c r="BW123" t="s" s="41">
        <v>310</v>
      </c>
      <c r="BX123" t="s" s="41">
        <v>310</v>
      </c>
      <c r="BY123" t="s" s="41">
        <v>310</v>
      </c>
      <c r="BZ123" t="s" s="41">
        <v>310</v>
      </c>
      <c r="CA123" t="s" s="41">
        <v>310</v>
      </c>
      <c r="CB123" t="s" s="41">
        <v>310</v>
      </c>
      <c r="CC123" t="s" s="41">
        <v>310</v>
      </c>
      <c r="CD123" t="s" s="41">
        <v>310</v>
      </c>
      <c r="CE123" t="s" s="41">
        <v>310</v>
      </c>
      <c r="CF123" t="s" s="41">
        <v>310</v>
      </c>
      <c r="CG123" t="s" s="41">
        <v>310</v>
      </c>
      <c r="CH123" t="s" s="41">
        <v>310</v>
      </c>
      <c r="CI123" t="s" s="41">
        <v>310</v>
      </c>
      <c r="CJ123" t="s" s="13">
        <v>158</v>
      </c>
      <c r="CK123" t="s" s="13">
        <v>159</v>
      </c>
      <c r="CL123" t="s" s="13">
        <v>160</v>
      </c>
      <c r="CM123" t="s" s="13">
        <v>161</v>
      </c>
      <c r="CN123" t="s" s="13">
        <v>162</v>
      </c>
      <c r="CO123" t="s" s="13">
        <v>163</v>
      </c>
      <c r="CP123" t="s" s="13">
        <v>164</v>
      </c>
      <c r="CQ123" t="s" s="13">
        <v>165</v>
      </c>
      <c r="CR123" t="s" s="13">
        <v>166</v>
      </c>
      <c r="CS123" t="s" s="13">
        <v>167</v>
      </c>
      <c r="CT123" s="49">
        <f>$K123</f>
        <v>6.666666666666667</v>
      </c>
      <c r="CU123" s="49">
        <f>$K123</f>
        <v>6.666666666666667</v>
      </c>
      <c r="CV123" s="49">
        <f>$K123</f>
        <v>6.666666666666667</v>
      </c>
      <c r="CW123" s="49">
        <f>$K123</f>
        <v>6.666666666666667</v>
      </c>
      <c r="CX123" s="49">
        <f>$K123</f>
        <v>6.666666666666667</v>
      </c>
      <c r="CY123" s="49">
        <f>$K123</f>
        <v>6.666666666666667</v>
      </c>
      <c r="CZ123" s="49">
        <f>$K123</f>
        <v>6.666666666666667</v>
      </c>
      <c r="DA123" s="49">
        <f>$K123</f>
        <v>6.666666666666667</v>
      </c>
      <c r="DB123" s="49">
        <f>$K123</f>
        <v>6.666666666666667</v>
      </c>
    </row>
    <row r="124" s="25" customFormat="1" ht="15" customHeight="1">
      <c r="A124" t="s" s="13">
        <v>360</v>
      </c>
      <c r="B124" s="31">
        <v>5096</v>
      </c>
      <c r="C124" t="s" s="13">
        <v>152</v>
      </c>
      <c r="D124" t="s" s="13">
        <v>153</v>
      </c>
      <c r="E124" t="s" s="13">
        <v>154</v>
      </c>
      <c r="F124" t="s" s="13">
        <v>235</v>
      </c>
      <c r="G124" s="32">
        <v>123264</v>
      </c>
      <c r="H124" s="31">
        <v>14</v>
      </c>
      <c r="I124" s="33">
        <f>G124/1000/H124</f>
        <v>8.804571428571428</v>
      </c>
      <c r="J124" s="31">
        <v>14</v>
      </c>
      <c r="K124" s="34">
        <f>IF(G124&gt;0,G124/1000/J124,"")</f>
        <v>8.804571428571428</v>
      </c>
      <c r="L124" s="35">
        <v>43362</v>
      </c>
      <c r="M124" s="35">
        <v>43454</v>
      </c>
      <c r="N124" t="s" s="13">
        <v>180</v>
      </c>
      <c r="O124" t="s" s="13">
        <v>180</v>
      </c>
      <c r="P124" s="37">
        <v>4</v>
      </c>
      <c r="Q124" s="35">
        <v>43502</v>
      </c>
      <c r="R124" s="38">
        <f>J124*5</f>
        <v>70</v>
      </c>
      <c r="T124" s="37">
        <v>64</v>
      </c>
      <c r="U124" s="35">
        <v>43602</v>
      </c>
      <c r="V124" s="39">
        <f>IF(U124&gt;0,U124-Q124)</f>
      </c>
      <c r="W124" s="35">
        <v>43621</v>
      </c>
      <c r="X124" s="39">
        <f>IF(W124&gt;0,W124-U124)</f>
      </c>
      <c r="Z124" s="38">
        <f>IF(Y124&gt;0,Y124-W124)</f>
        <v>0</v>
      </c>
      <c r="AB124" s="37">
        <f>T124*(3/5)</f>
        <v>38.4</v>
      </c>
      <c r="AD124" s="37">
        <f>T124*2</f>
        <v>128</v>
      </c>
      <c r="AF124" s="38">
        <f>R124+S124</f>
        <v>70</v>
      </c>
      <c r="AG124" s="37">
        <f>T124</f>
        <v>64</v>
      </c>
      <c r="AH124" s="67">
        <f>IF(T124&gt;0,((AC124/AB124)+(AE124/AD124)+(AF124/AG124))/3)</f>
        <v>0.3645833333333333</v>
      </c>
      <c r="BW124" t="s" s="41">
        <v>286</v>
      </c>
      <c r="BX124" t="s" s="41">
        <v>286</v>
      </c>
      <c r="BY124" t="s" s="41">
        <v>286</v>
      </c>
      <c r="BZ124" t="s" s="41">
        <v>286</v>
      </c>
      <c r="CA124" t="s" s="41">
        <v>286</v>
      </c>
      <c r="CB124" t="s" s="41">
        <v>286</v>
      </c>
      <c r="CC124" t="s" s="41">
        <v>286</v>
      </c>
      <c r="CD124" t="s" s="41">
        <v>286</v>
      </c>
      <c r="CE124" t="s" s="41">
        <v>286</v>
      </c>
      <c r="CF124" t="s" s="41">
        <v>286</v>
      </c>
      <c r="CG124" t="s" s="41">
        <v>286</v>
      </c>
      <c r="CH124" t="s" s="41">
        <v>286</v>
      </c>
      <c r="CI124" t="s" s="41">
        <v>286</v>
      </c>
      <c r="CJ124" t="s" s="41">
        <v>286</v>
      </c>
      <c r="CK124" t="s" s="13">
        <v>160</v>
      </c>
      <c r="CL124" t="s" s="13">
        <v>161</v>
      </c>
      <c r="CM124" t="s" s="13">
        <v>162</v>
      </c>
      <c r="CN124" t="s" s="13">
        <v>163</v>
      </c>
      <c r="CO124" t="s" s="13">
        <v>164</v>
      </c>
      <c r="CP124" t="s" s="13">
        <v>165</v>
      </c>
      <c r="CQ124" t="s" s="13">
        <v>166</v>
      </c>
      <c r="CR124" t="s" s="13">
        <v>167</v>
      </c>
      <c r="CS124" s="42">
        <f>$K124</f>
        <v>8.804571428571428</v>
      </c>
      <c r="CT124" s="42">
        <f>$K124</f>
        <v>8.804571428571428</v>
      </c>
      <c r="CU124" s="42">
        <f>$K124</f>
        <v>8.804571428571428</v>
      </c>
      <c r="CV124" s="42">
        <f>$K124</f>
        <v>8.804571428571428</v>
      </c>
      <c r="CW124" s="42">
        <f>$K124</f>
        <v>8.804571428571428</v>
      </c>
      <c r="CX124" s="42">
        <f>$K124</f>
        <v>8.804571428571428</v>
      </c>
      <c r="CY124" s="42">
        <f>$K124</f>
        <v>8.804571428571428</v>
      </c>
      <c r="CZ124" s="42">
        <f>$K124</f>
        <v>8.804571428571428</v>
      </c>
      <c r="DA124" s="42">
        <f>$K124</f>
        <v>8.804571428571428</v>
      </c>
      <c r="DB124" s="42">
        <f>$K124</f>
        <v>8.804571428571428</v>
      </c>
      <c r="DC124" s="42">
        <f>$K124</f>
        <v>8.804571428571428</v>
      </c>
      <c r="DD124" s="42">
        <f>$K124</f>
        <v>8.804571428571428</v>
      </c>
      <c r="DE124" s="42">
        <f>$K124</f>
        <v>8.804571428571428</v>
      </c>
      <c r="DF124" s="145">
        <f>$K124</f>
        <v>8.804571428571428</v>
      </c>
    </row>
    <row r="125" s="25" customFormat="1" ht="15" customHeight="1">
      <c r="A125" t="s" s="13">
        <v>361</v>
      </c>
      <c r="B125" s="31">
        <v>5111</v>
      </c>
      <c r="C125" t="s" s="13">
        <v>152</v>
      </c>
      <c r="D125" t="s" s="13">
        <v>239</v>
      </c>
      <c r="E125" t="s" s="13">
        <v>176</v>
      </c>
      <c r="F125" t="s" s="13">
        <v>235</v>
      </c>
      <c r="G125" s="32">
        <v>171340</v>
      </c>
      <c r="H125" s="31">
        <v>13</v>
      </c>
      <c r="I125" s="33">
        <f>G125/1000/H125</f>
        <v>13.18</v>
      </c>
      <c r="J125" s="31">
        <v>12</v>
      </c>
      <c r="K125" s="34">
        <f>IF(G125&gt;0,G125/1000/J125,"")</f>
        <v>14.27833333333333</v>
      </c>
      <c r="L125" s="35">
        <v>43411</v>
      </c>
      <c r="M125" s="35">
        <v>43497</v>
      </c>
      <c r="N125" t="s" s="13">
        <v>180</v>
      </c>
      <c r="O125" t="s" s="13">
        <v>180</v>
      </c>
      <c r="P125" s="37">
        <v>5</v>
      </c>
      <c r="Q125" s="35">
        <v>43537</v>
      </c>
      <c r="R125" s="38">
        <f>J125*5</f>
        <v>60</v>
      </c>
      <c r="T125" s="37">
        <v>71</v>
      </c>
      <c r="U125" s="35">
        <v>43636</v>
      </c>
      <c r="V125" s="39">
        <f>IF(U125&gt;0,U125-Q125)</f>
      </c>
      <c r="W125" s="35">
        <v>43640</v>
      </c>
      <c r="X125" s="39">
        <f>IF(W125&gt;0,W125-U125)</f>
      </c>
      <c r="Z125" s="38">
        <f>IF(Y125&gt;0,Y125-W125)</f>
        <v>0</v>
      </c>
      <c r="AA125" s="140"/>
      <c r="AB125" s="37">
        <f>T125*(3/5)</f>
        <v>42.6</v>
      </c>
      <c r="AD125" s="37">
        <f>T125*2</f>
        <v>142</v>
      </c>
      <c r="AF125" s="38">
        <f>R125+S125</f>
        <v>60</v>
      </c>
      <c r="AG125" s="37">
        <f>T125</f>
        <v>71</v>
      </c>
      <c r="AH125" s="67">
        <f>IF(T125&gt;0,((AC125/AB125)+(AE125/AD125)+(AF125/AG125))/3)</f>
        <v>0.2816901408450704</v>
      </c>
      <c r="CD125" t="s" s="41">
        <v>335</v>
      </c>
      <c r="CE125" t="s" s="41">
        <v>335</v>
      </c>
      <c r="CF125" t="s" s="41">
        <v>335</v>
      </c>
      <c r="CG125" t="s" s="41">
        <v>335</v>
      </c>
      <c r="CH125" t="s" s="41">
        <v>335</v>
      </c>
      <c r="CI125" t="s" s="41">
        <v>335</v>
      </c>
      <c r="CJ125" t="s" s="41">
        <v>335</v>
      </c>
      <c r="CK125" t="s" s="41">
        <v>335</v>
      </c>
      <c r="CL125" t="s" s="41">
        <v>335</v>
      </c>
      <c r="CM125" t="s" s="41">
        <v>335</v>
      </c>
      <c r="CN125" t="s" s="41">
        <v>335</v>
      </c>
      <c r="CO125" t="s" s="41">
        <v>335</v>
      </c>
      <c r="CP125" t="s" s="41">
        <v>335</v>
      </c>
      <c r="CQ125" t="s" s="13">
        <v>157</v>
      </c>
      <c r="CR125" t="s" s="13">
        <v>158</v>
      </c>
      <c r="CS125" t="s" s="13">
        <v>159</v>
      </c>
      <c r="CT125" t="s" s="13">
        <v>160</v>
      </c>
      <c r="CU125" t="s" s="13">
        <v>161</v>
      </c>
      <c r="CV125" s="53">
        <f>$K125</f>
        <v>14.27833333333333</v>
      </c>
      <c r="CW125" s="53">
        <f>$K125</f>
        <v>14.27833333333333</v>
      </c>
      <c r="CX125" s="53">
        <f>$K125</f>
        <v>14.27833333333333</v>
      </c>
      <c r="CY125" s="53">
        <f>$K125</f>
        <v>14.27833333333333</v>
      </c>
      <c r="CZ125" s="53">
        <f>$K125</f>
        <v>14.27833333333333</v>
      </c>
      <c r="DA125" s="53">
        <f>$K125</f>
        <v>14.27833333333333</v>
      </c>
      <c r="DB125" s="53">
        <f>$K125</f>
        <v>14.27833333333333</v>
      </c>
      <c r="DC125" s="53">
        <f>$K125</f>
        <v>14.27833333333333</v>
      </c>
      <c r="DD125" s="53">
        <f>$K125</f>
        <v>14.27833333333333</v>
      </c>
      <c r="DE125" s="53">
        <f>$K125</f>
        <v>14.27833333333333</v>
      </c>
      <c r="DF125" s="53">
        <f>$K125</f>
        <v>14.27833333333333</v>
      </c>
      <c r="DG125" s="53">
        <f>$K125</f>
        <v>14.27833333333333</v>
      </c>
    </row>
    <row r="126" s="25" customFormat="1" ht="15" customHeight="1">
      <c r="A126" t="s" s="13">
        <v>362</v>
      </c>
      <c r="B126" s="31">
        <v>5075</v>
      </c>
      <c r="C126" t="s" s="13">
        <v>152</v>
      </c>
      <c r="D126" t="s" s="13">
        <v>153</v>
      </c>
      <c r="E126" t="s" s="13">
        <v>173</v>
      </c>
      <c r="F126" t="s" s="13">
        <v>235</v>
      </c>
      <c r="G126" s="32">
        <v>60533</v>
      </c>
      <c r="H126" s="31">
        <v>10</v>
      </c>
      <c r="I126" s="33">
        <f>G126/1000/H126</f>
        <v>6.0533</v>
      </c>
      <c r="J126" s="31">
        <v>6</v>
      </c>
      <c r="K126" s="34">
        <f>IF(G126&gt;0,G126/1000/J126,"")</f>
        <v>10.08883333333333</v>
      </c>
      <c r="L126" s="35">
        <v>43315</v>
      </c>
      <c r="M126" s="35">
        <v>43454</v>
      </c>
      <c r="N126" t="s" s="13">
        <v>180</v>
      </c>
      <c r="O126" t="s" s="13">
        <v>180</v>
      </c>
      <c r="P126" s="37">
        <v>3</v>
      </c>
      <c r="Q126" s="35">
        <v>43564</v>
      </c>
      <c r="R126" s="38">
        <f>J126*5</f>
        <v>30</v>
      </c>
      <c r="T126" s="37">
        <v>24</v>
      </c>
      <c r="U126" s="35">
        <v>43595</v>
      </c>
      <c r="V126" s="39">
        <f>IF(U126&gt;0,U126-Q126)</f>
      </c>
      <c r="W126" s="35">
        <v>43620</v>
      </c>
      <c r="X126" s="39">
        <f>IF(W126&gt;0,W126-U126)</f>
      </c>
      <c r="Y126" s="35">
        <v>43595</v>
      </c>
      <c r="Z126" s="39">
        <f>IF(Y126&gt;0,Y126-W126)</f>
      </c>
      <c r="AB126" s="37">
        <f>T126*(3/5)</f>
        <v>14.4</v>
      </c>
      <c r="AD126" s="37">
        <f>T126*2</f>
        <v>48</v>
      </c>
      <c r="AF126" s="38">
        <f>R126+S126</f>
        <v>30</v>
      </c>
      <c r="AG126" s="37">
        <f>T126</f>
        <v>24</v>
      </c>
      <c r="AH126" s="67">
        <f>IF(T126&gt;0,((AC126/AB126)+(AE126/AD126)+(AF126/AG126))/3)</f>
        <v>0.4166666666666667</v>
      </c>
      <c r="BP126" t="s" s="41">
        <v>363</v>
      </c>
      <c r="BQ126" t="s" s="41">
        <v>363</v>
      </c>
      <c r="BR126" t="s" s="41">
        <v>363</v>
      </c>
      <c r="BS126" t="s" s="41">
        <v>363</v>
      </c>
      <c r="BT126" t="s" s="41">
        <v>363</v>
      </c>
      <c r="BU126" t="s" s="41">
        <v>363</v>
      </c>
      <c r="BV126" t="s" s="41">
        <v>363</v>
      </c>
      <c r="BW126" t="s" s="41">
        <v>363</v>
      </c>
      <c r="BX126" t="s" s="41">
        <v>363</v>
      </c>
      <c r="BY126" t="s" s="41">
        <v>363</v>
      </c>
      <c r="BZ126" t="s" s="41">
        <v>363</v>
      </c>
      <c r="CA126" t="s" s="41">
        <v>363</v>
      </c>
      <c r="CB126" t="s" s="13">
        <v>157</v>
      </c>
      <c r="CC126" t="s" s="13">
        <v>158</v>
      </c>
      <c r="CD126" t="s" s="13">
        <v>159</v>
      </c>
      <c r="CE126" t="s" s="13">
        <v>160</v>
      </c>
      <c r="CF126" t="s" s="13">
        <v>161</v>
      </c>
      <c r="CG126" t="s" s="13">
        <v>162</v>
      </c>
      <c r="CI126" t="s" s="13">
        <v>163</v>
      </c>
      <c r="CJ126" t="s" s="13">
        <v>164</v>
      </c>
      <c r="CK126" t="s" s="13">
        <v>165</v>
      </c>
      <c r="CL126" t="s" s="13">
        <v>166</v>
      </c>
      <c r="CM126" t="s" s="13">
        <v>167</v>
      </c>
      <c r="CN126" t="s" s="13">
        <v>168</v>
      </c>
      <c r="CO126" t="s" s="13">
        <v>169</v>
      </c>
      <c r="CP126" t="s" s="13">
        <v>190</v>
      </c>
      <c r="CQ126" t="s" s="13">
        <v>340</v>
      </c>
      <c r="CR126" t="s" s="13">
        <v>341</v>
      </c>
      <c r="CS126" t="s" s="13">
        <v>342</v>
      </c>
      <c r="CT126" t="s" s="13">
        <v>343</v>
      </c>
      <c r="CU126" t="s" s="13">
        <v>344</v>
      </c>
      <c r="CW126" s="34"/>
      <c r="CX126" s="34"/>
      <c r="CY126" s="34"/>
      <c r="CZ126" s="49">
        <f>$K126</f>
        <v>10.08883333333333</v>
      </c>
      <c r="DA126" s="49">
        <f>$K126</f>
        <v>10.08883333333333</v>
      </c>
      <c r="DB126" s="49">
        <f>$K126</f>
        <v>10.08883333333333</v>
      </c>
      <c r="DC126" s="49">
        <f>$K126</f>
        <v>10.08883333333333</v>
      </c>
      <c r="DD126" s="49">
        <f>$K126</f>
        <v>10.08883333333333</v>
      </c>
      <c r="DE126" s="76">
        <f>$K126</f>
        <v>10.08883333333333</v>
      </c>
      <c r="DJ126" s="87"/>
    </row>
    <row r="127" s="78" customFormat="1" ht="15" customHeight="1">
      <c r="A127" t="s" s="13">
        <v>364</v>
      </c>
      <c r="B127" s="146">
        <v>5166</v>
      </c>
      <c r="C127" t="s" s="19">
        <v>152</v>
      </c>
      <c r="D127" s="79"/>
      <c r="E127" t="s" s="19">
        <v>173</v>
      </c>
      <c r="F127" t="s" s="19">
        <v>235</v>
      </c>
      <c r="G127" s="32">
        <v>5732</v>
      </c>
      <c r="H127" s="130">
        <v>1</v>
      </c>
      <c r="I127" s="108">
        <f>G127/1000/H127</f>
        <v>5.732</v>
      </c>
      <c r="J127" s="146">
        <v>1</v>
      </c>
      <c r="K127" s="90">
        <f>IF(G127&gt;0,G127/1000/J127,"")</f>
        <v>5.732</v>
      </c>
      <c r="L127" s="82"/>
      <c r="M127" s="82"/>
      <c r="N127" t="s" s="19">
        <v>180</v>
      </c>
      <c r="O127" t="s" s="19">
        <v>180</v>
      </c>
      <c r="P127" s="84">
        <v>1</v>
      </c>
      <c r="Q127" s="82">
        <v>43626</v>
      </c>
      <c r="R127" s="109">
        <f>J127*5</f>
        <v>5</v>
      </c>
      <c r="S127" s="81"/>
      <c r="T127" s="84">
        <v>4</v>
      </c>
      <c r="U127" s="82">
        <v>43630</v>
      </c>
      <c r="V127" s="85">
        <f>IF(U127&gt;0,U127-Q127)</f>
      </c>
      <c r="W127" s="82"/>
      <c r="X127" s="109">
        <f>IF(W127&gt;0,W127-U127)</f>
        <v>0</v>
      </c>
      <c r="Y127" s="82"/>
      <c r="Z127" s="109">
        <f>IF(Y127&gt;0,Y127-W127)</f>
        <v>0</v>
      </c>
      <c r="AA127" s="147"/>
      <c r="AB127" s="84">
        <f>T127*(3/5)</f>
        <v>2.4</v>
      </c>
      <c r="AC127" s="85"/>
      <c r="AD127" s="84">
        <f>T127*2</f>
        <v>8</v>
      </c>
      <c r="AE127" s="85"/>
      <c r="AF127" s="109">
        <f>R127+S127</f>
        <v>5</v>
      </c>
      <c r="AG127" s="84">
        <f>T127</f>
        <v>4</v>
      </c>
      <c r="AH127" s="86">
        <f>IF(T127&gt;0,((AC127/AB127)+(AE127/AD127)+(AF127/AG127))/3)</f>
        <v>0.4166666666666667</v>
      </c>
      <c r="CH127" s="73"/>
      <c r="DE127" t="s" s="74">
        <v>157</v>
      </c>
      <c r="DF127" t="s" s="65">
        <v>158</v>
      </c>
      <c r="DG127" t="s" s="13">
        <v>159</v>
      </c>
      <c r="DH127" t="s" s="13">
        <v>160</v>
      </c>
      <c r="DI127" s="49">
        <f>$K127</f>
        <v>5.732</v>
      </c>
      <c r="DJ127" s="49">
        <f>$K127</f>
        <v>5.732</v>
      </c>
    </row>
    <row r="128" s="25" customFormat="1" ht="15" customHeight="1">
      <c r="A128" t="s" s="13">
        <v>365</v>
      </c>
      <c r="B128" s="31">
        <v>5106</v>
      </c>
      <c r="C128" t="s" s="13">
        <v>152</v>
      </c>
      <c r="D128" t="s" s="13">
        <v>172</v>
      </c>
      <c r="E128" t="s" s="13">
        <v>188</v>
      </c>
      <c r="F128" t="s" s="13">
        <v>235</v>
      </c>
      <c r="G128" s="32">
        <v>78579</v>
      </c>
      <c r="H128" s="31">
        <v>13</v>
      </c>
      <c r="I128" s="33">
        <f>G128/1000/H128</f>
        <v>6.044538461538461</v>
      </c>
      <c r="J128" s="31">
        <v>10</v>
      </c>
      <c r="K128" s="34">
        <f>IF(G128&gt;0,G128/1000/J128,"")</f>
        <v>7.857899999999999</v>
      </c>
      <c r="L128" s="35">
        <v>43431</v>
      </c>
      <c r="M128" s="35">
        <v>43544</v>
      </c>
      <c r="N128" t="s" s="13">
        <v>180</v>
      </c>
      <c r="O128" t="s" s="13">
        <v>180</v>
      </c>
      <c r="P128" s="37">
        <v>4</v>
      </c>
      <c r="Q128" s="35">
        <v>43593</v>
      </c>
      <c r="R128" s="38">
        <f>J128*5</f>
        <v>50</v>
      </c>
      <c r="T128" s="37">
        <v>49</v>
      </c>
      <c r="U128" s="35">
        <v>43663</v>
      </c>
      <c r="V128" s="39">
        <f>IF(U128&gt;0,U128-Q128)</f>
      </c>
      <c r="W128" s="35">
        <v>43656</v>
      </c>
      <c r="X128" s="39">
        <f>IF(W128&gt;0,W128-U128)</f>
      </c>
      <c r="Z128" s="38">
        <f>IF(Y128&gt;0,Y128-W128)</f>
        <v>0</v>
      </c>
      <c r="AB128" s="37">
        <f>T128*(3/5)</f>
        <v>29.4</v>
      </c>
      <c r="AD128" s="37">
        <f>T128*2</f>
        <v>98</v>
      </c>
      <c r="AF128" s="38">
        <f>R128+S128</f>
        <v>50</v>
      </c>
      <c r="AG128" s="37">
        <f>T128</f>
        <v>49</v>
      </c>
      <c r="AH128" s="67">
        <f>IF(T128&gt;0,((AC128/AB128)+(AE128/AD128)+(AF128/AG128))/3)</f>
        <v>0.3401360544217687</v>
      </c>
      <c r="CG128" t="s" s="41">
        <v>166</v>
      </c>
      <c r="CI128" t="s" s="41">
        <v>166</v>
      </c>
      <c r="CJ128" t="s" s="41">
        <v>166</v>
      </c>
      <c r="CK128" t="s" s="41">
        <v>166</v>
      </c>
      <c r="CL128" t="s" s="41">
        <v>166</v>
      </c>
      <c r="CM128" t="s" s="41">
        <v>166</v>
      </c>
      <c r="CN128" t="s" s="41">
        <v>166</v>
      </c>
      <c r="CO128" t="s" s="41">
        <v>166</v>
      </c>
      <c r="CP128" t="s" s="41">
        <v>166</v>
      </c>
      <c r="CQ128" t="s" s="41">
        <v>166</v>
      </c>
      <c r="CR128" t="s" s="41">
        <v>166</v>
      </c>
      <c r="CS128" t="s" s="41">
        <v>166</v>
      </c>
      <c r="CT128" t="s" s="41">
        <v>166</v>
      </c>
      <c r="CU128" t="s" s="41">
        <v>166</v>
      </c>
      <c r="CV128" t="s" s="41">
        <v>166</v>
      </c>
      <c r="CW128" t="s" s="41">
        <v>166</v>
      </c>
      <c r="CX128" t="s" s="13">
        <v>157</v>
      </c>
      <c r="CY128" t="s" s="13">
        <v>158</v>
      </c>
      <c r="CZ128" t="s" s="13">
        <v>159</v>
      </c>
      <c r="DA128" t="s" s="13">
        <v>160</v>
      </c>
      <c r="DB128" t="s" s="13">
        <v>161</v>
      </c>
      <c r="DC128" t="s" s="13">
        <v>162</v>
      </c>
      <c r="DD128" s="59">
        <f>$K128</f>
        <v>7.857899999999999</v>
      </c>
      <c r="DE128" s="59">
        <f>$K128</f>
        <v>7.857899999999999</v>
      </c>
      <c r="DF128" s="59">
        <f>$K128</f>
        <v>7.857899999999999</v>
      </c>
      <c r="DG128" s="59">
        <f>$K128</f>
        <v>7.857899999999999</v>
      </c>
      <c r="DH128" s="59">
        <f>$K128</f>
        <v>7.857899999999999</v>
      </c>
      <c r="DI128" s="59">
        <f>$K128</f>
        <v>7.857899999999999</v>
      </c>
      <c r="DJ128" s="148">
        <f>$K128</f>
        <v>7.857899999999999</v>
      </c>
      <c r="DK128" s="59">
        <f>$K128</f>
        <v>7.857899999999999</v>
      </c>
      <c r="DL128" s="59">
        <f>$K128</f>
        <v>7.857899999999999</v>
      </c>
      <c r="DM128" s="149">
        <f>$K128</f>
        <v>7.857899999999999</v>
      </c>
    </row>
    <row r="129" s="25" customFormat="1" ht="15" customHeight="1">
      <c r="A129" t="s" s="13">
        <v>366</v>
      </c>
      <c r="B129" s="31">
        <v>4193</v>
      </c>
      <c r="C129" t="s" s="13">
        <v>185</v>
      </c>
      <c r="D129" t="s" s="13">
        <v>172</v>
      </c>
      <c r="E129" t="s" s="13">
        <v>176</v>
      </c>
      <c r="F129" t="s" s="13">
        <v>235</v>
      </c>
      <c r="G129" s="32">
        <v>31250</v>
      </c>
      <c r="H129" s="31">
        <v>8</v>
      </c>
      <c r="I129" s="33">
        <f>G129/1000/H129</f>
        <v>3.90625</v>
      </c>
      <c r="J129" s="31">
        <v>7</v>
      </c>
      <c r="K129" s="34">
        <f>IF(G129&gt;0,G129/1000/J129,"")</f>
        <v>4.464285714285714</v>
      </c>
      <c r="M129" s="35">
        <v>43560</v>
      </c>
      <c r="P129" s="37">
        <v>3</v>
      </c>
      <c r="Q129" s="35">
        <v>43594</v>
      </c>
      <c r="R129" s="38">
        <f>J129*5</f>
        <v>35</v>
      </c>
      <c r="T129" s="37">
        <v>36</v>
      </c>
      <c r="U129" s="35">
        <v>43656</v>
      </c>
      <c r="V129" s="39">
        <f>IF(U129&gt;0,U129-Q129)</f>
      </c>
      <c r="X129" s="38">
        <f>IF(W129&gt;0,W129-U129)</f>
        <v>0</v>
      </c>
      <c r="Z129" s="38">
        <f>IF(Y129&gt;0,Y129-W129)</f>
        <v>0</v>
      </c>
      <c r="AB129" s="37">
        <f>T129*(3/5)</f>
        <v>21.6</v>
      </c>
      <c r="AD129" s="37">
        <f>T129*2</f>
        <v>72</v>
      </c>
      <c r="AF129" s="38">
        <f>R129+S129</f>
        <v>35</v>
      </c>
      <c r="AG129" s="37">
        <f>T129</f>
        <v>36</v>
      </c>
      <c r="AH129" s="67">
        <f>IF(T129&gt;0,((AC129/AB129)+(AE129/AD129)+(AF129/AG129))/3)</f>
        <v>0.3240740740740741</v>
      </c>
      <c r="CQ129" t="s" s="41">
        <v>174</v>
      </c>
      <c r="CR129" t="s" s="41">
        <v>174</v>
      </c>
      <c r="CS129" t="s" s="41">
        <v>174</v>
      </c>
      <c r="CT129" t="s" s="41">
        <v>174</v>
      </c>
      <c r="CU129" t="s" s="41">
        <v>174</v>
      </c>
      <c r="CV129" t="s" s="41">
        <v>174</v>
      </c>
      <c r="CW129" t="s" s="41">
        <v>174</v>
      </c>
      <c r="CX129" t="s" s="41">
        <v>174</v>
      </c>
      <c r="CY129" t="s" s="41">
        <v>174</v>
      </c>
      <c r="CZ129" t="s" s="13">
        <v>157</v>
      </c>
      <c r="DA129" t="s" s="13">
        <v>158</v>
      </c>
      <c r="DB129" t="s" s="13">
        <v>159</v>
      </c>
      <c r="DC129" t="s" s="13">
        <v>160</v>
      </c>
      <c r="DD129" s="53">
        <f>$K129</f>
        <v>4.464285714285714</v>
      </c>
      <c r="DE129" s="53">
        <f>$K129</f>
        <v>4.464285714285714</v>
      </c>
      <c r="DF129" s="53">
        <f>$K129</f>
        <v>4.464285714285714</v>
      </c>
      <c r="DG129" s="53">
        <f>$K129</f>
        <v>4.464285714285714</v>
      </c>
      <c r="DH129" s="53">
        <f>$K129</f>
        <v>4.464285714285714</v>
      </c>
      <c r="DI129" s="53">
        <f>$K129</f>
        <v>4.464285714285714</v>
      </c>
      <c r="DJ129" s="53">
        <f>$K129</f>
        <v>4.464285714285714</v>
      </c>
      <c r="DK129" s="53">
        <f>$K129</f>
        <v>4.464285714285714</v>
      </c>
      <c r="DL129" s="53">
        <f>$K129</f>
        <v>4.464285714285714</v>
      </c>
      <c r="DM129" s="150">
        <f>$K129</f>
        <v>4.464285714285714</v>
      </c>
    </row>
    <row r="130" s="25" customFormat="1" ht="15" customHeight="1">
      <c r="A130" t="s" s="13">
        <v>367</v>
      </c>
      <c r="B130" s="130">
        <v>5071</v>
      </c>
      <c r="C130" t="s" s="13">
        <v>152</v>
      </c>
      <c r="D130" t="s" s="129">
        <v>153</v>
      </c>
      <c r="E130" t="s" s="129">
        <v>154</v>
      </c>
      <c r="F130" t="s" s="13">
        <v>235</v>
      </c>
      <c r="G130" s="151">
        <v>324642</v>
      </c>
      <c r="H130" s="31">
        <v>8</v>
      </c>
      <c r="I130" s="33">
        <f>G130/1000/H130</f>
        <v>40.58025</v>
      </c>
      <c r="J130" s="130">
        <v>23</v>
      </c>
      <c r="K130" s="34">
        <f>IF(G130&gt;0,G130/1000/J130,"")</f>
        <v>14.11486956521739</v>
      </c>
      <c r="L130" s="35">
        <v>43297</v>
      </c>
      <c r="M130" s="35">
        <v>43434</v>
      </c>
      <c r="N130" t="s" s="13">
        <v>180</v>
      </c>
      <c r="O130" t="s" s="13">
        <v>180</v>
      </c>
      <c r="P130" s="37">
        <v>5</v>
      </c>
      <c r="Q130" s="35">
        <v>43453</v>
      </c>
      <c r="R130" s="38">
        <f>J130*5</f>
        <v>115</v>
      </c>
      <c r="T130" s="37">
        <v>108</v>
      </c>
      <c r="U130" s="35">
        <v>43609</v>
      </c>
      <c r="V130" s="39">
        <f>IF(U130&gt;0,U130-Q130)</f>
      </c>
      <c r="W130" s="35">
        <v>43622</v>
      </c>
      <c r="X130" s="39">
        <f>IF(W130&gt;0,W130-U130)</f>
      </c>
      <c r="Z130" s="38">
        <f>IF(Y130&gt;0,Y130-W130)</f>
        <v>0</v>
      </c>
      <c r="AB130" s="37">
        <f>T130*(3/5)</f>
        <v>64.8</v>
      </c>
      <c r="AD130" s="37">
        <f>T130*2</f>
        <v>216</v>
      </c>
      <c r="AF130" s="38">
        <f>R130+S130</f>
        <v>115</v>
      </c>
      <c r="AG130" s="37">
        <f>T130</f>
        <v>108</v>
      </c>
      <c r="AH130" s="40">
        <f>IF(T130&gt;0,((AC130/AB130)+(AE130/AD130)+(AF130/AG130))/3)</f>
        <v>0.3549382716049383</v>
      </c>
      <c r="AJ130" s="96"/>
      <c r="AK130" s="96"/>
      <c r="AL130" s="96"/>
      <c r="AM130" s="96"/>
      <c r="AN130" s="96"/>
      <c r="AO130" s="96"/>
      <c r="AP130" s="96"/>
      <c r="AQ130" s="96"/>
      <c r="AR130" s="96"/>
      <c r="AS130" s="96"/>
      <c r="AT130" s="96"/>
      <c r="AU130" s="96"/>
      <c r="AV130" s="96"/>
      <c r="AW130" s="96"/>
      <c r="AX130" s="96"/>
      <c r="AY130" s="96"/>
      <c r="AZ130" s="96"/>
      <c r="BA130" s="96"/>
      <c r="BB130" s="96"/>
      <c r="BI130" t="s" s="125">
        <v>312</v>
      </c>
      <c r="BJ130" t="s" s="125">
        <v>266</v>
      </c>
      <c r="BK130" t="s" s="125">
        <v>266</v>
      </c>
      <c r="BL130" t="s" s="125">
        <v>266</v>
      </c>
      <c r="BM130" t="s" s="125">
        <v>266</v>
      </c>
      <c r="BN130" t="s" s="41">
        <v>368</v>
      </c>
      <c r="BO130" t="s" s="41">
        <v>368</v>
      </c>
      <c r="BP130" t="s" s="41">
        <v>368</v>
      </c>
      <c r="BQ130" t="s" s="41">
        <v>368</v>
      </c>
      <c r="BR130" t="s" s="41">
        <v>368</v>
      </c>
      <c r="BS130" t="s" s="41">
        <v>368</v>
      </c>
      <c r="BT130" t="s" s="41">
        <v>368</v>
      </c>
      <c r="BU130" t="s" s="41">
        <v>368</v>
      </c>
      <c r="BV130" t="s" s="13">
        <v>157</v>
      </c>
      <c r="BW130" t="s" s="13">
        <v>158</v>
      </c>
      <c r="BX130" t="s" s="13">
        <v>159</v>
      </c>
      <c r="BY130" t="s" s="13">
        <v>160</v>
      </c>
      <c r="BZ130" t="s" s="13">
        <v>161</v>
      </c>
      <c r="CA130" t="s" s="13">
        <v>162</v>
      </c>
      <c r="CB130" t="s" s="13">
        <v>163</v>
      </c>
      <c r="CC130" t="s" s="13">
        <v>164</v>
      </c>
      <c r="CD130" t="s" s="13">
        <v>165</v>
      </c>
      <c r="CE130" t="s" s="13">
        <v>166</v>
      </c>
      <c r="CF130" t="s" s="13">
        <v>167</v>
      </c>
      <c r="CG130" t="s" s="13">
        <v>168</v>
      </c>
      <c r="CI130" s="134">
        <f>$K130</f>
        <v>14.11486956521739</v>
      </c>
      <c r="CJ130" s="134">
        <f>$K130</f>
        <v>14.11486956521739</v>
      </c>
      <c r="CK130" s="134">
        <f>$K130</f>
        <v>14.11486956521739</v>
      </c>
      <c r="CL130" s="134">
        <f>$K130</f>
        <v>14.11486956521739</v>
      </c>
      <c r="CM130" s="134">
        <f>$K130</f>
        <v>14.11486956521739</v>
      </c>
      <c r="CN130" s="134">
        <f>$K130</f>
        <v>14.11486956521739</v>
      </c>
      <c r="CO130" s="134">
        <f>$K130</f>
        <v>14.11486956521739</v>
      </c>
      <c r="CP130" s="134">
        <f>$K130</f>
        <v>14.11486956521739</v>
      </c>
      <c r="CQ130" s="134">
        <f>$K130</f>
        <v>14.11486956521739</v>
      </c>
      <c r="CR130" s="134">
        <f>$K130</f>
        <v>14.11486956521739</v>
      </c>
      <c r="CS130" s="134">
        <f>$K130</f>
        <v>14.11486956521739</v>
      </c>
      <c r="CT130" s="134">
        <f>$K130</f>
        <v>14.11486956521739</v>
      </c>
      <c r="CU130" s="134">
        <f>$K130</f>
        <v>14.11486956521739</v>
      </c>
      <c r="CV130" s="134">
        <f>$K130</f>
        <v>14.11486956521739</v>
      </c>
      <c r="CW130" s="134">
        <f>$K130</f>
        <v>14.11486956521739</v>
      </c>
      <c r="CX130" s="134">
        <f>$K130</f>
        <v>14.11486956521739</v>
      </c>
      <c r="CY130" s="134">
        <f>$K130</f>
        <v>14.11486956521739</v>
      </c>
      <c r="CZ130" s="134">
        <f>$K130</f>
        <v>14.11486956521739</v>
      </c>
      <c r="DA130" s="134">
        <f>$K130</f>
        <v>14.11486956521739</v>
      </c>
      <c r="DB130" s="134">
        <f>$K130</f>
        <v>14.11486956521739</v>
      </c>
      <c r="DC130" s="134">
        <f>$K130</f>
        <v>14.11486956521739</v>
      </c>
      <c r="DD130" s="134">
        <f>$K130</f>
        <v>14.11486956521739</v>
      </c>
      <c r="DE130" s="134">
        <f>$K130</f>
        <v>14.11486956521739</v>
      </c>
      <c r="DF130" s="134">
        <f>$K130</f>
        <v>14.11486956521739</v>
      </c>
      <c r="DG130" s="134">
        <f>$K130</f>
        <v>14.11486956521739</v>
      </c>
      <c r="DH130" s="134">
        <f>$K130</f>
        <v>14.11486956521739</v>
      </c>
      <c r="DI130" s="134">
        <f>$K130</f>
        <v>14.11486956521739</v>
      </c>
      <c r="ER130" s="47">
        <f>SUM(CI130:EQ130)*1000</f>
        <v>381101.4782608698</v>
      </c>
      <c r="ES130" s="48">
        <f>G130-ER130</f>
        <v>-56459.4782608698</v>
      </c>
    </row>
    <row r="131" s="25" customFormat="1" ht="15" customHeight="1">
      <c r="A131" t="s" s="13">
        <v>369</v>
      </c>
      <c r="B131" s="31">
        <v>5077</v>
      </c>
      <c r="C131" t="s" s="13">
        <v>152</v>
      </c>
      <c r="D131" t="s" s="13">
        <v>153</v>
      </c>
      <c r="E131" t="s" s="13">
        <v>173</v>
      </c>
      <c r="F131" t="s" s="13">
        <v>235</v>
      </c>
      <c r="G131" s="151">
        <v>240709</v>
      </c>
      <c r="H131" s="31">
        <v>18</v>
      </c>
      <c r="I131" s="33">
        <f>G131/1000/H131</f>
        <v>13.37272222222222</v>
      </c>
      <c r="J131" s="31">
        <v>13</v>
      </c>
      <c r="K131" s="34">
        <f>IF(G131&gt;0,G131/1000/J131,"")</f>
        <v>18.51607692307692</v>
      </c>
      <c r="L131" s="35">
        <v>43404</v>
      </c>
      <c r="M131" s="35">
        <v>43529</v>
      </c>
      <c r="N131" t="s" s="13">
        <v>180</v>
      </c>
      <c r="O131" t="s" s="13">
        <v>180</v>
      </c>
      <c r="P131" s="37">
        <v>5</v>
      </c>
      <c r="Q131" s="35">
        <v>43598</v>
      </c>
      <c r="R131" s="38">
        <f>J131*5</f>
        <v>65</v>
      </c>
      <c r="T131" s="37">
        <v>63</v>
      </c>
      <c r="U131" s="35">
        <v>43686</v>
      </c>
      <c r="V131" s="39">
        <f>IF(U131&gt;0,U131-Q131)</f>
      </c>
      <c r="W131" s="35">
        <v>43696</v>
      </c>
      <c r="X131" s="39">
        <f>IF(W131&gt;0,W131-U131)</f>
      </c>
      <c r="Z131" s="38">
        <f>IF(Y131&gt;0,Y131-W131)</f>
        <v>0</v>
      </c>
      <c r="AB131" s="37">
        <f>T131*(3/5)</f>
        <v>37.8</v>
      </c>
      <c r="AD131" s="37">
        <f>T131*2</f>
        <v>126</v>
      </c>
      <c r="AF131" s="38">
        <f>R131+S131</f>
        <v>65</v>
      </c>
      <c r="AG131" s="37">
        <f>T131</f>
        <v>63</v>
      </c>
      <c r="AH131" s="67">
        <f>IF(T131&gt;0,((AC131/AB131)+(AE131/AD131)+(AF131/AG131))/3)</f>
        <v>0.343915343915344</v>
      </c>
      <c r="CC131" t="s" s="41">
        <v>370</v>
      </c>
      <c r="CD131" t="s" s="41">
        <v>370</v>
      </c>
      <c r="CE131" t="s" s="41">
        <v>370</v>
      </c>
      <c r="CF131" t="s" s="41">
        <v>370</v>
      </c>
      <c r="CG131" t="s" s="41">
        <v>370</v>
      </c>
      <c r="CH131" t="s" s="41">
        <v>370</v>
      </c>
      <c r="CI131" t="s" s="41">
        <v>370</v>
      </c>
      <c r="CJ131" t="s" s="41">
        <v>370</v>
      </c>
      <c r="CK131" t="s" s="41">
        <v>370</v>
      </c>
      <c r="CL131" t="s" s="41">
        <v>370</v>
      </c>
      <c r="CM131" t="s" s="41">
        <v>370</v>
      </c>
      <c r="CN131" t="s" s="41">
        <v>370</v>
      </c>
      <c r="CO131" t="s" s="41">
        <v>370</v>
      </c>
      <c r="CP131" t="s" s="41">
        <v>370</v>
      </c>
      <c r="CQ131" t="s" s="41">
        <v>370</v>
      </c>
      <c r="CR131" t="s" s="41">
        <v>370</v>
      </c>
      <c r="CS131" t="s" s="41">
        <v>370</v>
      </c>
      <c r="CT131" t="s" s="41">
        <v>370</v>
      </c>
      <c r="CU131" t="s" s="13">
        <v>157</v>
      </c>
      <c r="CV131" t="s" s="13">
        <v>158</v>
      </c>
      <c r="CW131" t="s" s="13">
        <v>159</v>
      </c>
      <c r="CX131" t="s" s="13">
        <v>160</v>
      </c>
      <c r="CY131" t="s" s="13">
        <v>161</v>
      </c>
      <c r="CZ131" t="s" s="13">
        <v>162</v>
      </c>
      <c r="DA131" t="s" s="13">
        <v>163</v>
      </c>
      <c r="DB131" t="s" s="13">
        <v>164</v>
      </c>
      <c r="DC131" t="s" s="13">
        <v>165</v>
      </c>
      <c r="DD131" t="s" s="13">
        <v>166</v>
      </c>
      <c r="DE131" s="49">
        <f>$K131</f>
        <v>18.51607692307692</v>
      </c>
      <c r="DF131" s="49">
        <f>$K131</f>
        <v>18.51607692307692</v>
      </c>
      <c r="DG131" s="49">
        <f>$K131</f>
        <v>18.51607692307692</v>
      </c>
      <c r="DH131" s="49">
        <f>$K131</f>
        <v>18.51607692307692</v>
      </c>
      <c r="DI131" s="49">
        <f>$K131</f>
        <v>18.51607692307692</v>
      </c>
      <c r="DJ131" s="152">
        <f>$K131</f>
        <v>18.51607692307692</v>
      </c>
      <c r="DK131" s="49">
        <f>$K131</f>
        <v>18.51607692307692</v>
      </c>
      <c r="DL131" s="49">
        <f>$K131</f>
        <v>18.51607692307692</v>
      </c>
      <c r="DM131" s="49">
        <f>$K131</f>
        <v>18.51607692307692</v>
      </c>
      <c r="DN131" s="49">
        <f>$K131</f>
        <v>18.51607692307692</v>
      </c>
      <c r="DO131" s="49">
        <f>$K131</f>
        <v>18.51607692307692</v>
      </c>
      <c r="DP131" s="49">
        <f>$K131</f>
        <v>18.51607692307692</v>
      </c>
      <c r="DQ131" s="153">
        <f>$K131</f>
        <v>18.51607692307692</v>
      </c>
      <c r="ER131" s="47">
        <f>SUM(CI131:EQ131)*1000</f>
        <v>240709</v>
      </c>
      <c r="ES131" s="48">
        <f>G131-ER131</f>
        <v>0</v>
      </c>
    </row>
    <row r="132" s="25" customFormat="1" ht="15" customHeight="1">
      <c r="A132" t="s" s="13">
        <v>371</v>
      </c>
      <c r="B132" s="31">
        <v>6046</v>
      </c>
      <c r="C132" t="s" s="13">
        <v>185</v>
      </c>
      <c r="D132" t="s" s="13">
        <v>183</v>
      </c>
      <c r="E132" t="s" s="13">
        <v>176</v>
      </c>
      <c r="F132" t="s" s="13">
        <v>235</v>
      </c>
      <c r="G132" s="151">
        <v>18774</v>
      </c>
      <c r="H132" s="31">
        <v>12</v>
      </c>
      <c r="I132" s="33">
        <f>G132/1000/H132</f>
        <v>1.5645</v>
      </c>
      <c r="J132" s="31">
        <v>10</v>
      </c>
      <c r="K132" s="34">
        <f>IF(G132&gt;0,G132/1000/J132,"")</f>
        <v>1.8774</v>
      </c>
      <c r="L132" s="35">
        <v>43454</v>
      </c>
      <c r="M132" s="35">
        <v>43572</v>
      </c>
      <c r="P132" s="37">
        <v>3</v>
      </c>
      <c r="Q132" s="35">
        <v>43621</v>
      </c>
      <c r="R132" s="38">
        <f>J132*5</f>
        <v>50</v>
      </c>
      <c r="T132" s="37">
        <v>42</v>
      </c>
      <c r="U132" s="35">
        <v>43679</v>
      </c>
      <c r="V132" s="39">
        <f>IF(U132&gt;0,U132-Q132)</f>
      </c>
      <c r="W132" s="35">
        <v>43706</v>
      </c>
      <c r="X132" s="39">
        <f>IF(W132&gt;0,W132-U132)</f>
      </c>
      <c r="Z132" s="38">
        <f>IF(Y132&gt;0,Y132-W132)</f>
        <v>0</v>
      </c>
      <c r="AA132" s="140"/>
      <c r="AB132" s="37">
        <f>T132*(3/5)</f>
        <v>25.2</v>
      </c>
      <c r="AD132" s="37">
        <f>T132*2</f>
        <v>84</v>
      </c>
      <c r="AF132" s="38">
        <f>R132+S132</f>
        <v>50</v>
      </c>
      <c r="AG132" s="37">
        <f>T132</f>
        <v>42</v>
      </c>
      <c r="AH132" s="40">
        <f>IF(T132&gt;0,((AC132/AB132)+(AE132/AD132)+(AF132/AG132))/3)</f>
        <v>0.3968253968253968</v>
      </c>
      <c r="CJ132" t="s" s="41">
        <v>372</v>
      </c>
      <c r="CK132" t="s" s="41">
        <v>372</v>
      </c>
      <c r="CL132" t="s" s="41">
        <v>372</v>
      </c>
      <c r="CM132" t="s" s="41">
        <v>372</v>
      </c>
      <c r="CN132" t="s" s="41">
        <v>372</v>
      </c>
      <c r="CO132" t="s" s="41">
        <v>372</v>
      </c>
      <c r="CP132" t="s" s="41">
        <v>372</v>
      </c>
      <c r="CQ132" t="s" s="41">
        <v>372</v>
      </c>
      <c r="CR132" t="s" s="41">
        <v>372</v>
      </c>
      <c r="CS132" t="s" s="41">
        <v>372</v>
      </c>
      <c r="CT132" t="s" s="41">
        <v>372</v>
      </c>
      <c r="CU132" t="s" s="41">
        <v>372</v>
      </c>
      <c r="CV132" t="s" s="41">
        <v>372</v>
      </c>
      <c r="CW132" t="s" s="41">
        <v>372</v>
      </c>
      <c r="CX132" t="s" s="41">
        <v>372</v>
      </c>
      <c r="CY132" t="s" s="41">
        <v>372</v>
      </c>
      <c r="CZ132" t="s" s="41">
        <v>372</v>
      </c>
      <c r="DA132" t="s" s="41">
        <v>372</v>
      </c>
      <c r="DB132" t="s" s="13">
        <v>157</v>
      </c>
      <c r="DC132" t="s" s="13">
        <v>158</v>
      </c>
      <c r="DD132" t="s" s="13">
        <v>159</v>
      </c>
      <c r="DE132" t="s" s="13">
        <v>160</v>
      </c>
      <c r="DF132" t="s" s="13">
        <v>161</v>
      </c>
      <c r="DG132" t="s" s="13">
        <v>162</v>
      </c>
      <c r="DH132" s="53">
        <f>$K132</f>
        <v>1.8774</v>
      </c>
      <c r="DI132" s="53">
        <f>$K132</f>
        <v>1.8774</v>
      </c>
      <c r="DJ132" s="53">
        <f>$K132</f>
        <v>1.8774</v>
      </c>
      <c r="DK132" s="154">
        <f>$K132</f>
        <v>1.8774</v>
      </c>
      <c r="DL132" s="154">
        <f>$K132</f>
        <v>1.8774</v>
      </c>
      <c r="DM132" s="154">
        <f>$K132</f>
        <v>1.8774</v>
      </c>
      <c r="DN132" s="154">
        <f>$K132</f>
        <v>1.8774</v>
      </c>
      <c r="DO132" s="154">
        <f>$K132</f>
        <v>1.8774</v>
      </c>
      <c r="DP132" s="154">
        <f>$K132</f>
        <v>1.8774</v>
      </c>
      <c r="DQ132" s="155">
        <f>$K132</f>
        <v>1.8774</v>
      </c>
      <c r="ER132" s="47">
        <f>SUM(CI132:EQ132)*1000</f>
        <v>18774</v>
      </c>
      <c r="ES132" s="48">
        <f>G132-ER132</f>
        <v>0</v>
      </c>
    </row>
    <row r="133" s="25" customFormat="1" ht="15" customHeight="1">
      <c r="A133" t="s" s="13">
        <v>373</v>
      </c>
      <c r="B133" s="31">
        <v>5138</v>
      </c>
      <c r="C133" t="s" s="13">
        <v>152</v>
      </c>
      <c r="D133" t="s" s="13">
        <v>183</v>
      </c>
      <c r="E133" t="s" s="13">
        <v>173</v>
      </c>
      <c r="F133" t="s" s="13">
        <v>235</v>
      </c>
      <c r="G133" s="32">
        <v>58547</v>
      </c>
      <c r="H133" s="31">
        <v>8</v>
      </c>
      <c r="I133" s="33">
        <f>G133/1000/H133</f>
        <v>7.318375</v>
      </c>
      <c r="J133" s="31">
        <v>6</v>
      </c>
      <c r="K133" s="34">
        <f>IF(G133&gt;0,G133/1000/J133,"")</f>
        <v>9.757833333333332</v>
      </c>
      <c r="L133" s="35">
        <v>43544</v>
      </c>
      <c r="M133" s="35">
        <v>43607</v>
      </c>
      <c r="P133" s="37">
        <v>3</v>
      </c>
      <c r="Q133" s="35">
        <v>43663</v>
      </c>
      <c r="R133" s="38">
        <f>J133*5</f>
        <v>30</v>
      </c>
      <c r="T133" s="37">
        <v>18</v>
      </c>
      <c r="U133" s="35">
        <v>43686</v>
      </c>
      <c r="V133" s="39">
        <f>IF(U133&gt;0,U133-Q133)</f>
      </c>
      <c r="W133" s="35">
        <v>43704</v>
      </c>
      <c r="X133" s="39">
        <f>IF(W133&gt;0,W133-U133)</f>
      </c>
      <c r="Z133" s="38">
        <f>IF(Y133&gt;0,Y133-W133)</f>
        <v>0</v>
      </c>
      <c r="AA133" s="38">
        <v>93</v>
      </c>
      <c r="AB133" s="37">
        <f>T133*(3/5)</f>
        <v>10.8</v>
      </c>
      <c r="AD133" s="37">
        <f>T133*2</f>
        <v>36</v>
      </c>
      <c r="AF133" s="38">
        <f>R133+S133</f>
        <v>30</v>
      </c>
      <c r="AG133" s="37">
        <f>T133</f>
        <v>18</v>
      </c>
      <c r="AH133" s="40">
        <f>IF(T133&gt;0,((AC133/AB133)+(AE133/AD133)+(AF133/AG133))/3)</f>
        <v>0.5555555555555556</v>
      </c>
      <c r="CS133" t="s" s="13">
        <v>204</v>
      </c>
      <c r="CT133" t="s" s="13">
        <v>204</v>
      </c>
      <c r="CU133" t="s" s="13">
        <v>204</v>
      </c>
      <c r="CV133" t="s" s="13">
        <v>204</v>
      </c>
      <c r="CW133" t="s" s="41">
        <v>162</v>
      </c>
      <c r="CX133" t="s" s="41">
        <v>162</v>
      </c>
      <c r="CY133" t="s" s="41">
        <v>162</v>
      </c>
      <c r="CZ133" t="s" s="41">
        <v>162</v>
      </c>
      <c r="DA133" t="s" s="41">
        <v>162</v>
      </c>
      <c r="DB133" t="s" s="41">
        <v>162</v>
      </c>
      <c r="DC133" t="s" s="41">
        <v>162</v>
      </c>
      <c r="DD133" t="s" s="41">
        <v>162</v>
      </c>
      <c r="DE133" t="s" s="41">
        <v>162</v>
      </c>
      <c r="DF133" t="s" s="41">
        <v>162</v>
      </c>
      <c r="DG133" t="s" s="13">
        <v>157</v>
      </c>
      <c r="DH133" t="s" s="13">
        <v>158</v>
      </c>
      <c r="DI133" t="s" s="13">
        <v>159</v>
      </c>
      <c r="DJ133" t="s" s="13">
        <v>160</v>
      </c>
      <c r="DK133" t="s" s="13">
        <v>161</v>
      </c>
      <c r="DL133" t="s" s="13">
        <v>162</v>
      </c>
      <c r="DM133" t="s" s="13">
        <v>163</v>
      </c>
      <c r="DN133" s="49">
        <f>$K133</f>
        <v>9.757833333333332</v>
      </c>
      <c r="DO133" s="49">
        <f>$K133</f>
        <v>9.757833333333332</v>
      </c>
      <c r="DP133" s="49">
        <f>$K133</f>
        <v>9.757833333333332</v>
      </c>
      <c r="DQ133" s="49">
        <f>$K133</f>
        <v>9.757833333333332</v>
      </c>
      <c r="DR133" s="49">
        <f>$K133</f>
        <v>9.757833333333332</v>
      </c>
      <c r="DS133" s="153">
        <f>$K133</f>
        <v>9.757833333333332</v>
      </c>
      <c r="ER133" s="47">
        <f>SUM(CI133:EQ133)*1000</f>
        <v>58546.999999999993</v>
      </c>
      <c r="ES133" s="48">
        <f>G133-ER133</f>
        <v>7.275957614183426e-12</v>
      </c>
    </row>
    <row r="134" s="25" customFormat="1" ht="15" customHeight="1">
      <c r="A134" t="s" s="13">
        <v>374</v>
      </c>
      <c r="B134" s="31">
        <v>5125</v>
      </c>
      <c r="C134" t="s" s="13">
        <v>152</v>
      </c>
      <c r="D134" t="s" s="13">
        <v>153</v>
      </c>
      <c r="E134" t="s" s="13">
        <v>154</v>
      </c>
      <c r="F134" t="s" s="13">
        <v>235</v>
      </c>
      <c r="G134" s="32">
        <v>56550</v>
      </c>
      <c r="H134" s="31">
        <v>13</v>
      </c>
      <c r="I134" s="33">
        <f>G134/1000/H134</f>
        <v>4.35</v>
      </c>
      <c r="J134" s="31">
        <v>8</v>
      </c>
      <c r="K134" s="34">
        <f>IF(G134&gt;0,G134/1000/J134,"")</f>
        <v>7.06875</v>
      </c>
      <c r="L134" s="35">
        <v>43510</v>
      </c>
      <c r="M134" s="35">
        <v>43594</v>
      </c>
      <c r="N134" t="s" s="13">
        <v>180</v>
      </c>
      <c r="O134" t="s" s="13">
        <v>180</v>
      </c>
      <c r="P134" s="37">
        <v>3</v>
      </c>
      <c r="Q134" s="35">
        <v>43654</v>
      </c>
      <c r="R134" s="38">
        <f>J134*5</f>
        <v>40</v>
      </c>
      <c r="T134" s="37">
        <v>24</v>
      </c>
      <c r="U134" s="35">
        <v>43685</v>
      </c>
      <c r="V134" s="39">
        <f>IF(U134&gt;0,U134-Q134)</f>
      </c>
      <c r="W134" s="35">
        <v>43707</v>
      </c>
      <c r="X134" s="39">
        <f>IF(W134&gt;0,W134-U134)</f>
      </c>
      <c r="Z134" s="35">
        <v>43707</v>
      </c>
      <c r="AA134" s="140"/>
      <c r="AB134" s="37">
        <f>T134*(3/5)</f>
        <v>14.4</v>
      </c>
      <c r="AD134" s="37">
        <f>T134*2</f>
        <v>48</v>
      </c>
      <c r="AF134" s="38">
        <f>R134+S134</f>
        <v>40</v>
      </c>
      <c r="AG134" s="37">
        <f>T134</f>
        <v>24</v>
      </c>
      <c r="AH134" s="40">
        <f>IF(T134&gt;0,((AC134/AB134)+(AE134/AD134)+(AF134/AG134))/3)</f>
        <v>0.5555555555555556</v>
      </c>
      <c r="CR134" t="s" s="41">
        <v>339</v>
      </c>
      <c r="CS134" t="s" s="41">
        <v>339</v>
      </c>
      <c r="CT134" t="s" s="41">
        <v>339</v>
      </c>
      <c r="CU134" t="s" s="41">
        <v>339</v>
      </c>
      <c r="CV134" t="s" s="41">
        <v>339</v>
      </c>
      <c r="CW134" t="s" s="41">
        <v>339</v>
      </c>
      <c r="CX134" t="s" s="41">
        <v>339</v>
      </c>
      <c r="CY134" t="s" s="41">
        <v>339</v>
      </c>
      <c r="CZ134" t="s" s="41">
        <v>339</v>
      </c>
      <c r="DA134" t="s" s="41">
        <v>339</v>
      </c>
      <c r="DB134" t="s" s="41">
        <v>339</v>
      </c>
      <c r="DC134" t="s" s="41">
        <v>339</v>
      </c>
      <c r="DD134" t="s" s="41">
        <v>339</v>
      </c>
      <c r="DE134" t="s" s="13">
        <v>157</v>
      </c>
      <c r="DF134" t="s" s="13">
        <v>158</v>
      </c>
      <c r="DG134" t="s" s="13">
        <v>159</v>
      </c>
      <c r="DH134" t="s" s="13">
        <v>160</v>
      </c>
      <c r="DI134" t="s" s="13">
        <v>161</v>
      </c>
      <c r="DJ134" t="s" s="13">
        <v>162</v>
      </c>
      <c r="DK134" t="s" s="13">
        <v>163</v>
      </c>
      <c r="DL134" t="s" s="13">
        <v>164</v>
      </c>
      <c r="DM134" s="42">
        <f>$K134</f>
        <v>7.06875</v>
      </c>
      <c r="DN134" s="42">
        <f>$K134</f>
        <v>7.06875</v>
      </c>
      <c r="DO134" s="42">
        <f>$K134</f>
        <v>7.06875</v>
      </c>
      <c r="DP134" s="42">
        <f>$K134</f>
        <v>7.06875</v>
      </c>
      <c r="DQ134" s="42">
        <f>$K134</f>
        <v>7.06875</v>
      </c>
      <c r="DR134" s="42">
        <f>$K134</f>
        <v>7.06875</v>
      </c>
      <c r="DS134" s="42">
        <f>$K134</f>
        <v>7.06875</v>
      </c>
      <c r="DT134" s="145">
        <f>$K134</f>
        <v>7.06875</v>
      </c>
      <c r="ER134" s="47">
        <f>SUM(CI134:EQ134)*1000</f>
        <v>56550.000000000007</v>
      </c>
      <c r="ES134" s="48">
        <f>G134-ER134</f>
        <v>-7.275957614183426e-12</v>
      </c>
    </row>
    <row r="135" s="25" customFormat="1" ht="15" customHeight="1">
      <c r="A135" t="s" s="13">
        <v>375</v>
      </c>
      <c r="B135" s="31">
        <v>6129</v>
      </c>
      <c r="C135" t="s" s="13">
        <v>171</v>
      </c>
      <c r="E135" t="s" s="13">
        <v>179</v>
      </c>
      <c r="F135" t="s" s="13">
        <v>235</v>
      </c>
      <c r="G135" s="151">
        <v>17634</v>
      </c>
      <c r="H135" s="31">
        <v>0</v>
      </c>
      <c r="I135" s="33">
        <v>0</v>
      </c>
      <c r="J135" s="31">
        <v>4</v>
      </c>
      <c r="K135" s="34">
        <f>IF(G135&gt;0,G135/1000/J135,"")</f>
        <v>4.4085</v>
      </c>
      <c r="M135" s="35">
        <v>43671</v>
      </c>
      <c r="N135" t="s" s="13">
        <v>180</v>
      </c>
      <c r="O135" t="s" s="13">
        <v>180</v>
      </c>
      <c r="P135" s="37">
        <v>1</v>
      </c>
      <c r="Q135" s="35">
        <v>43691</v>
      </c>
      <c r="R135" s="38">
        <f>J135*5</f>
        <v>20</v>
      </c>
      <c r="T135" s="37">
        <v>24</v>
      </c>
      <c r="U135" s="35">
        <v>43710</v>
      </c>
      <c r="V135" s="39">
        <f>IF(U135&gt;0,U135-Q135)</f>
      </c>
      <c r="W135" s="35">
        <v>43714</v>
      </c>
      <c r="X135" s="39">
        <f>IF(W135&gt;0,W135-U135)</f>
      </c>
      <c r="Z135" s="38">
        <f>IF(Y135&gt;0,Y135-W135)</f>
        <v>0</v>
      </c>
      <c r="AA135" s="140"/>
      <c r="AB135" s="37">
        <f>T135*(3/5)</f>
        <v>14.4</v>
      </c>
      <c r="AD135" s="37">
        <f>T135*2</f>
        <v>48</v>
      </c>
      <c r="AF135" s="38">
        <f>R135+S135</f>
        <v>20</v>
      </c>
      <c r="AG135" s="37">
        <f>T135</f>
        <v>24</v>
      </c>
      <c r="AH135" s="40">
        <f>IF(T135&gt;0,((AC135/AB135)+(AE135/AD135)+(AF135/AG135))/3)</f>
        <v>0.2777777777777778</v>
      </c>
      <c r="DO135" t="s" s="13">
        <v>155</v>
      </c>
      <c r="DP135" t="s" s="13">
        <v>158</v>
      </c>
      <c r="DQ135" t="s" s="13">
        <v>159</v>
      </c>
      <c r="DR135" s="58">
        <f t="shared" si="2691" ref="DR135:DU135">$K$135</f>
        <v>4.4085</v>
      </c>
      <c r="DS135" s="58">
        <f t="shared" si="2691"/>
        <v>4.4085</v>
      </c>
      <c r="DT135" s="58">
        <f t="shared" si="2691"/>
        <v>4.4085</v>
      </c>
      <c r="DU135" s="156">
        <f t="shared" si="2691"/>
        <v>4.4085</v>
      </c>
      <c r="ER135" s="47">
        <f>SUM(CI135:EQ135)*1000</f>
        <v>17634</v>
      </c>
      <c r="ES135" s="48">
        <f>G135-ER135</f>
        <v>0</v>
      </c>
    </row>
    <row r="136" s="25" customFormat="1" ht="15" customHeight="1">
      <c r="A136" t="s" s="13">
        <v>376</v>
      </c>
      <c r="B136" s="31">
        <v>5078</v>
      </c>
      <c r="C136" t="s" s="13">
        <v>152</v>
      </c>
      <c r="D136" t="s" s="13">
        <v>153</v>
      </c>
      <c r="E136" t="s" s="13">
        <v>154</v>
      </c>
      <c r="F136" t="s" s="13">
        <v>235</v>
      </c>
      <c r="G136" s="151">
        <v>246992</v>
      </c>
      <c r="H136" s="31">
        <v>25</v>
      </c>
      <c r="I136" s="33">
        <f>G136/1000/H136</f>
        <v>9.87968</v>
      </c>
      <c r="J136" s="31">
        <v>17</v>
      </c>
      <c r="K136" s="34">
        <f>IF(G136&gt;0,G136/1000/J136,"")</f>
        <v>14.52894117647059</v>
      </c>
      <c r="L136" s="35">
        <v>43396</v>
      </c>
      <c r="M136" s="35">
        <v>43567</v>
      </c>
      <c r="N136" t="s" s="13">
        <v>180</v>
      </c>
      <c r="O136" t="s" s="13">
        <v>180</v>
      </c>
      <c r="P136" s="37">
        <v>5</v>
      </c>
      <c r="Q136" s="35">
        <v>43599</v>
      </c>
      <c r="R136" s="38">
        <f>J136*5</f>
        <v>85</v>
      </c>
      <c r="U136" s="70">
        <v>43732</v>
      </c>
      <c r="V136" s="39">
        <f>IF(U136&gt;0,U136-Q136)</f>
      </c>
      <c r="W136" s="70">
        <v>43739</v>
      </c>
      <c r="X136" s="39">
        <f>IF(W136&gt;0,W136-U136)</f>
      </c>
      <c r="Z136" s="38">
        <f>IF(Y136&gt;0,Y136-W136)</f>
        <v>0</v>
      </c>
      <c r="AA136" s="140"/>
      <c r="AB136" s="38">
        <f>T136*(3/5)</f>
        <v>0</v>
      </c>
      <c r="AD136" s="38">
        <f>T136*2</f>
        <v>0</v>
      </c>
      <c r="AF136" s="38">
        <f>R136+S136</f>
        <v>85</v>
      </c>
      <c r="AG136" s="38">
        <f>T136</f>
        <v>0</v>
      </c>
      <c r="AH136" s="40">
        <f>IF(T136&gt;0,((AC136/AB136)+(AE136/AD136)+(AF136/AG136))/3)</f>
        <v>0</v>
      </c>
      <c r="BV136" t="s" s="41">
        <v>164</v>
      </c>
      <c r="BW136" t="s" s="41">
        <v>164</v>
      </c>
      <c r="BX136" t="s" s="41">
        <v>164</v>
      </c>
      <c r="BY136" t="s" s="41">
        <v>164</v>
      </c>
      <c r="BZ136" t="s" s="41">
        <v>164</v>
      </c>
      <c r="CA136" t="s" s="41">
        <v>164</v>
      </c>
      <c r="CB136" t="s" s="41">
        <v>164</v>
      </c>
      <c r="CC136" t="s" s="41">
        <v>164</v>
      </c>
      <c r="CD136" t="s" s="41">
        <v>164</v>
      </c>
      <c r="CE136" t="s" s="41">
        <v>164</v>
      </c>
      <c r="CF136" t="s" s="41">
        <v>164</v>
      </c>
      <c r="CG136" t="s" s="41">
        <v>164</v>
      </c>
      <c r="CH136" t="s" s="41">
        <v>164</v>
      </c>
      <c r="CI136" t="s" s="41">
        <v>164</v>
      </c>
      <c r="CJ136" t="s" s="41">
        <v>164</v>
      </c>
      <c r="CK136" t="s" s="41">
        <v>164</v>
      </c>
      <c r="CL136" t="s" s="41">
        <v>164</v>
      </c>
      <c r="CM136" t="s" s="41">
        <v>164</v>
      </c>
      <c r="CN136" t="s" s="41">
        <v>164</v>
      </c>
      <c r="CO136" t="s" s="41">
        <v>164</v>
      </c>
      <c r="CP136" t="s" s="41">
        <v>164</v>
      </c>
      <c r="CQ136" t="s" s="41">
        <v>164</v>
      </c>
      <c r="CR136" t="s" s="41">
        <v>164</v>
      </c>
      <c r="CS136" t="s" s="41">
        <v>164</v>
      </c>
      <c r="CT136" t="s" s="41">
        <v>164</v>
      </c>
      <c r="CU136" t="s" s="41">
        <v>164</v>
      </c>
      <c r="CV136" t="s" s="41">
        <v>164</v>
      </c>
      <c r="CW136" t="s" s="41">
        <v>164</v>
      </c>
      <c r="CX136" t="s" s="41">
        <v>164</v>
      </c>
      <c r="CY136" t="s" s="41">
        <v>164</v>
      </c>
      <c r="CZ136" t="s" s="41">
        <v>164</v>
      </c>
      <c r="DA136" t="s" s="13">
        <v>157</v>
      </c>
      <c r="DB136" t="s" s="13">
        <v>158</v>
      </c>
      <c r="DC136" t="s" s="13">
        <v>159</v>
      </c>
      <c r="DD136" t="s" s="13">
        <v>160</v>
      </c>
      <c r="DE136" t="s" s="13">
        <v>161</v>
      </c>
      <c r="DF136" t="s" s="13">
        <v>162</v>
      </c>
      <c r="DG136" s="42">
        <f>$K136</f>
        <v>14.52894117647059</v>
      </c>
      <c r="DH136" s="42">
        <f>$K136</f>
        <v>14.52894117647059</v>
      </c>
      <c r="DI136" s="42">
        <f>$K136</f>
        <v>14.52894117647059</v>
      </c>
      <c r="DJ136" s="43">
        <f>$K136</f>
        <v>14.52894117647059</v>
      </c>
      <c r="DK136" s="42">
        <f>$K136</f>
        <v>14.52894117647059</v>
      </c>
      <c r="DL136" s="42">
        <f>$K136</f>
        <v>14.52894117647059</v>
      </c>
      <c r="DM136" s="42">
        <f>$K136</f>
        <v>14.52894117647059</v>
      </c>
      <c r="DN136" s="42">
        <f>$K136</f>
        <v>14.52894117647059</v>
      </c>
      <c r="DO136" s="42">
        <f>$K136</f>
        <v>14.52894117647059</v>
      </c>
      <c r="DP136" s="42">
        <f>$K136</f>
        <v>14.52894117647059</v>
      </c>
      <c r="DQ136" s="42">
        <f>$K136</f>
        <v>14.52894117647059</v>
      </c>
      <c r="DR136" s="42">
        <f>$K136</f>
        <v>14.52894117647059</v>
      </c>
      <c r="DS136" s="42">
        <f>$K136</f>
        <v>14.52894117647059</v>
      </c>
      <c r="DT136" s="42">
        <f>$K136</f>
        <v>14.52894117647059</v>
      </c>
      <c r="DU136" s="42">
        <f>$K136</f>
        <v>14.52894117647059</v>
      </c>
      <c r="DV136" s="42">
        <f>$K136</f>
        <v>14.52894117647059</v>
      </c>
      <c r="DW136" s="42">
        <f>$K136</f>
        <v>14.52894117647059</v>
      </c>
      <c r="ER136" s="47">
        <f>SUM(CI136:EQ136)*1000</f>
        <v>246992.0000000001</v>
      </c>
      <c r="ES136" s="48">
        <f>G136-ER136</f>
        <v>-5.820766091346741e-11</v>
      </c>
    </row>
    <row r="137" s="25" customFormat="1" ht="15" customHeight="1">
      <c r="A137" t="s" s="13">
        <v>377</v>
      </c>
      <c r="B137" s="31">
        <v>4236</v>
      </c>
      <c r="C137" t="s" s="13">
        <v>185</v>
      </c>
      <c r="D137" t="s" s="13">
        <v>183</v>
      </c>
      <c r="E137" t="s" s="13">
        <v>154</v>
      </c>
      <c r="F137" t="s" s="13">
        <v>235</v>
      </c>
      <c r="G137" s="151">
        <v>54104</v>
      </c>
      <c r="H137" s="31">
        <v>10</v>
      </c>
      <c r="I137" s="33">
        <f>G137/1000/H137</f>
        <v>5.4104</v>
      </c>
      <c r="J137" s="31">
        <v>9</v>
      </c>
      <c r="K137" s="34">
        <f>IF(G137&gt;0,G137/1000/J137,"")</f>
        <v>6.011555555555556</v>
      </c>
      <c r="L137" s="35">
        <v>43544</v>
      </c>
      <c r="M137" s="35">
        <v>43607</v>
      </c>
      <c r="P137" s="37">
        <v>3</v>
      </c>
      <c r="Q137" s="35">
        <v>43663</v>
      </c>
      <c r="R137" s="38">
        <f>J137*5</f>
        <v>45</v>
      </c>
      <c r="U137" s="70">
        <v>43726</v>
      </c>
      <c r="V137" s="39">
        <f>IF(U137&gt;0,U137-Q137)</f>
      </c>
      <c r="W137" s="70">
        <v>43734</v>
      </c>
      <c r="X137" s="39">
        <f>IF(W137&gt;0,W137-U137)</f>
      </c>
      <c r="Z137" s="38">
        <f>IF(Y137&gt;0,Y137-W137)</f>
        <v>0</v>
      </c>
      <c r="AA137" s="140"/>
      <c r="AB137" s="38">
        <f>T137*(3/5)</f>
        <v>0</v>
      </c>
      <c r="AD137" s="38">
        <f>T137*2</f>
        <v>0</v>
      </c>
      <c r="AF137" s="38">
        <f>R137+S137</f>
        <v>45</v>
      </c>
      <c r="AG137" s="38">
        <f>T137</f>
        <v>0</v>
      </c>
      <c r="AH137" s="40">
        <f>IF(T137&gt;0,((AC137/AB137)+(AE137/AD137)+(AF137/AG137))/3)</f>
        <v>0</v>
      </c>
      <c r="CW137" t="s" s="41">
        <v>378</v>
      </c>
      <c r="CX137" t="s" s="41">
        <v>378</v>
      </c>
      <c r="CY137" t="s" s="41">
        <v>378</v>
      </c>
      <c r="CZ137" t="s" s="41">
        <v>378</v>
      </c>
      <c r="DA137" t="s" s="41">
        <v>378</v>
      </c>
      <c r="DB137" t="s" s="41">
        <v>378</v>
      </c>
      <c r="DC137" t="s" s="41">
        <v>378</v>
      </c>
      <c r="DD137" t="s" s="41">
        <v>378</v>
      </c>
      <c r="DE137" t="s" s="41">
        <v>378</v>
      </c>
      <c r="DF137" t="s" s="41">
        <v>378</v>
      </c>
      <c r="DG137" t="s" s="13">
        <v>157</v>
      </c>
      <c r="DH137" t="s" s="13">
        <v>158</v>
      </c>
      <c r="DI137" t="s" s="13">
        <v>159</v>
      </c>
      <c r="DJ137" t="s" s="13">
        <v>160</v>
      </c>
      <c r="DK137" t="s" s="13">
        <v>161</v>
      </c>
      <c r="DL137" t="s" s="13">
        <v>162</v>
      </c>
      <c r="DM137" t="s" s="13">
        <v>163</v>
      </c>
      <c r="DN137" s="42">
        <f t="shared" si="2738" ref="DN137:DV137">$K$137</f>
        <v>6.011555555555556</v>
      </c>
      <c r="DO137" s="42">
        <f t="shared" si="2738"/>
        <v>6.011555555555556</v>
      </c>
      <c r="DP137" s="42">
        <f t="shared" si="2738"/>
        <v>6.011555555555556</v>
      </c>
      <c r="DQ137" s="42">
        <f t="shared" si="2738"/>
        <v>6.011555555555556</v>
      </c>
      <c r="DR137" s="42">
        <f t="shared" si="2738"/>
        <v>6.011555555555556</v>
      </c>
      <c r="DS137" s="42">
        <f t="shared" si="2738"/>
        <v>6.011555555555556</v>
      </c>
      <c r="DT137" s="42">
        <f t="shared" si="2738"/>
        <v>6.011555555555556</v>
      </c>
      <c r="DU137" s="42">
        <f t="shared" si="2738"/>
        <v>6.011555555555556</v>
      </c>
      <c r="DV137" s="145">
        <f t="shared" si="2738"/>
        <v>6.011555555555556</v>
      </c>
      <c r="ER137" s="47">
        <f>SUM(CI137:EQ137)*1000</f>
        <v>54103.999999999993</v>
      </c>
      <c r="ES137" s="48">
        <f>G137-ER137</f>
        <v>7.275957614183426e-12</v>
      </c>
    </row>
    <row r="138" s="25" customFormat="1" ht="15" customHeight="1">
      <c r="A138" t="s" s="13">
        <v>379</v>
      </c>
      <c r="B138" s="31">
        <v>3930</v>
      </c>
      <c r="C138" t="s" s="13">
        <v>182</v>
      </c>
      <c r="D138" t="s" s="13">
        <v>183</v>
      </c>
      <c r="E138" t="s" s="13">
        <v>188</v>
      </c>
      <c r="F138" t="s" s="13">
        <v>235</v>
      </c>
      <c r="G138" s="151">
        <f>77939</f>
        <v>77939</v>
      </c>
      <c r="H138" s="31">
        <v>8</v>
      </c>
      <c r="I138" s="33">
        <f>G138/1000/H138</f>
        <v>9.742374999999999</v>
      </c>
      <c r="J138" s="31">
        <v>9</v>
      </c>
      <c r="K138" s="34">
        <f>IF(G138&gt;0,G138/1000/J138,"")</f>
        <v>8.659888888888888</v>
      </c>
      <c r="L138" s="35">
        <v>43551</v>
      </c>
      <c r="M138" s="35">
        <v>43616</v>
      </c>
      <c r="P138" s="37">
        <v>5</v>
      </c>
      <c r="Q138" s="35">
        <v>43668</v>
      </c>
      <c r="R138" s="38">
        <f>J138*5</f>
        <v>45</v>
      </c>
      <c r="U138" s="70">
        <v>43721</v>
      </c>
      <c r="V138" s="39">
        <f>IF(U138&gt;0,U138-Q138)</f>
      </c>
      <c r="W138" s="70">
        <v>43721</v>
      </c>
      <c r="X138" s="39">
        <f>IF(W138&gt;0,W138-U138)</f>
      </c>
      <c r="Z138" s="38">
        <f>IF(Y138&gt;0,Y138-W138)</f>
        <v>0</v>
      </c>
      <c r="AA138" s="140"/>
      <c r="AB138" s="38">
        <f>T138*(3/5)</f>
        <v>0</v>
      </c>
      <c r="AD138" s="38">
        <f>T138*2</f>
        <v>0</v>
      </c>
      <c r="AF138" s="38">
        <f>R138+S138</f>
        <v>45</v>
      </c>
      <c r="AG138" s="38">
        <f>T138</f>
        <v>0</v>
      </c>
      <c r="AH138" s="40">
        <f>IF(T138&gt;0,((AC138/AB138)+(AE138/AD138)+(AF138/AG138))/3)</f>
        <v>0</v>
      </c>
      <c r="CZ138" t="s" s="41">
        <v>286</v>
      </c>
      <c r="DA138" t="s" s="41">
        <v>286</v>
      </c>
      <c r="DB138" t="s" s="41">
        <v>286</v>
      </c>
      <c r="DC138" t="s" s="41">
        <v>286</v>
      </c>
      <c r="DD138" t="s" s="41">
        <v>286</v>
      </c>
      <c r="DE138" t="s" s="157">
        <v>286</v>
      </c>
      <c r="DF138" t="s" s="41">
        <v>286</v>
      </c>
      <c r="DG138" t="s" s="41">
        <v>286</v>
      </c>
      <c r="DH138" t="s" s="13">
        <v>157</v>
      </c>
      <c r="DI138" t="s" s="13">
        <v>158</v>
      </c>
      <c r="DJ138" t="s" s="13">
        <v>159</v>
      </c>
      <c r="DK138" t="s" s="13">
        <v>160</v>
      </c>
      <c r="DL138" t="s" s="13">
        <v>161</v>
      </c>
      <c r="DM138" t="s" s="13">
        <v>162</v>
      </c>
      <c r="DN138" t="s" s="13">
        <v>163</v>
      </c>
      <c r="DO138" s="59">
        <f t="shared" si="2761" ref="DO138:DW138">$K$138</f>
        <v>8.659888888888888</v>
      </c>
      <c r="DP138" s="59">
        <f t="shared" si="2761"/>
        <v>8.659888888888888</v>
      </c>
      <c r="DQ138" s="59">
        <f t="shared" si="2761"/>
        <v>8.659888888888888</v>
      </c>
      <c r="DR138" s="59">
        <f t="shared" si="2761"/>
        <v>8.659888888888888</v>
      </c>
      <c r="DS138" s="59">
        <f t="shared" si="2761"/>
        <v>8.659888888888888</v>
      </c>
      <c r="DT138" s="59">
        <f t="shared" si="2761"/>
        <v>8.659888888888888</v>
      </c>
      <c r="DU138" s="59">
        <f t="shared" si="2761"/>
        <v>8.659888888888888</v>
      </c>
      <c r="DV138" s="59">
        <f t="shared" si="2761"/>
        <v>8.659888888888888</v>
      </c>
      <c r="DW138" s="59">
        <f t="shared" si="2761"/>
        <v>8.659888888888888</v>
      </c>
      <c r="ER138" s="47">
        <f>SUM(CI138:EQ138)*1000</f>
        <v>77939</v>
      </c>
      <c r="ES138" s="48">
        <f>G138-ER138</f>
        <v>0</v>
      </c>
    </row>
    <row r="139" s="78" customFormat="1" ht="15" customHeight="1">
      <c r="A139" t="s" s="13">
        <v>380</v>
      </c>
      <c r="B139" s="146">
        <v>3937</v>
      </c>
      <c r="C139" t="s" s="19">
        <v>171</v>
      </c>
      <c r="D139" t="s" s="19">
        <v>183</v>
      </c>
      <c r="E139" t="s" s="19">
        <v>176</v>
      </c>
      <c r="F139" t="s" s="19">
        <v>235</v>
      </c>
      <c r="G139" s="151">
        <f>13374+11949</f>
        <v>25323</v>
      </c>
      <c r="H139" s="130">
        <v>7</v>
      </c>
      <c r="I139" s="108">
        <f>G139/1000/H139</f>
        <v>3.617571428571428</v>
      </c>
      <c r="J139" s="146">
        <v>1</v>
      </c>
      <c r="K139" s="90">
        <f>IF(G139&gt;0,G139/1000/J139,"")</f>
        <v>25.323</v>
      </c>
      <c r="L139" s="82"/>
      <c r="M139" s="82">
        <v>43605</v>
      </c>
      <c r="N139" s="83"/>
      <c r="O139" s="83"/>
      <c r="P139" s="84">
        <v>2</v>
      </c>
      <c r="Q139" s="82">
        <v>43699</v>
      </c>
      <c r="R139" s="109">
        <f>J139*5</f>
        <v>5</v>
      </c>
      <c r="S139" s="81"/>
      <c r="T139" s="84"/>
      <c r="U139" s="82">
        <v>43704</v>
      </c>
      <c r="V139" s="85">
        <f>IF(U139&gt;0,U139-Q139)</f>
      </c>
      <c r="W139" s="82">
        <v>43704</v>
      </c>
      <c r="X139" s="85">
        <f>IF(W139&gt;0,W139-U139)</f>
      </c>
      <c r="Y139" s="82"/>
      <c r="Z139" s="109">
        <f>IF(Y139&gt;0,Y139-W139)</f>
        <v>0</v>
      </c>
      <c r="AA139" s="147"/>
      <c r="AB139" s="84">
        <f>T139*(3/5)</f>
        <v>0</v>
      </c>
      <c r="AC139" s="85"/>
      <c r="AD139" s="84">
        <f>T139*2</f>
        <v>0</v>
      </c>
      <c r="AE139" s="85"/>
      <c r="AF139" s="109">
        <f>R139+S139</f>
        <v>5</v>
      </c>
      <c r="AG139" s="84">
        <f>T139</f>
        <v>0</v>
      </c>
      <c r="AH139" s="40">
        <f>IF(T139&gt;0,((AC139/AB139)+(AE139/AD139)+(AF139/AG139))/3)</f>
        <v>0</v>
      </c>
      <c r="CH139" s="73"/>
      <c r="CX139" t="s" s="41">
        <v>230</v>
      </c>
      <c r="CY139" t="s" s="41">
        <v>230</v>
      </c>
      <c r="CZ139" t="s" s="41">
        <v>230</v>
      </c>
      <c r="DA139" t="s" s="41">
        <v>230</v>
      </c>
      <c r="DB139" t="s" s="41">
        <v>230</v>
      </c>
      <c r="DC139" t="s" s="41">
        <v>230</v>
      </c>
      <c r="DD139" t="s" s="110">
        <v>230</v>
      </c>
      <c r="DE139" t="s" s="64">
        <v>157</v>
      </c>
      <c r="DF139" t="s" s="65">
        <v>158</v>
      </c>
      <c r="DG139" t="s" s="13">
        <v>159</v>
      </c>
      <c r="DH139" t="s" s="13">
        <v>160</v>
      </c>
      <c r="DI139" t="s" s="13">
        <v>161</v>
      </c>
      <c r="DJ139" t="s" s="13">
        <v>162</v>
      </c>
      <c r="DK139" t="s" s="13">
        <v>163</v>
      </c>
      <c r="DL139" t="s" s="13">
        <v>164</v>
      </c>
      <c r="DM139" t="s" s="13">
        <v>165</v>
      </c>
      <c r="DN139" t="s" s="13">
        <v>166</v>
      </c>
      <c r="DO139" t="s" s="13">
        <v>167</v>
      </c>
      <c r="DP139" t="s" s="13">
        <v>168</v>
      </c>
      <c r="DQ139" t="s" s="13">
        <v>169</v>
      </c>
      <c r="DR139" t="s" s="13">
        <v>190</v>
      </c>
      <c r="DS139" s="53">
        <f>$K$139</f>
        <v>25.323</v>
      </c>
      <c r="ER139" s="47">
        <f>SUM(CI139:EQ139)*1000</f>
        <v>25323</v>
      </c>
      <c r="ES139" s="48">
        <f>G139-ER139</f>
        <v>0</v>
      </c>
    </row>
    <row r="140" s="25" customFormat="1" ht="15" customHeight="1">
      <c r="I140" s="33"/>
      <c r="K140" s="34"/>
      <c r="N140" s="34"/>
      <c r="O140" s="34"/>
      <c r="P140" s="57"/>
      <c r="S140" s="90"/>
      <c r="T140" s="34"/>
      <c r="V140" s="57"/>
      <c r="W140" s="34"/>
      <c r="X140" s="57"/>
      <c r="Y140" s="34"/>
      <c r="Z140" s="57"/>
      <c r="AA140" s="34"/>
      <c r="AB140" s="57"/>
      <c r="AC140" s="34"/>
      <c r="AD140" s="57"/>
      <c r="AE140" s="34"/>
      <c r="AF140" s="57"/>
      <c r="AG140" s="57"/>
      <c r="AH140" s="34"/>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143"/>
      <c r="BT140" s="143"/>
      <c r="BU140" s="143"/>
      <c r="BV140" s="143"/>
      <c r="BW140" s="143"/>
      <c r="BX140" s="143"/>
      <c r="BY140" s="143"/>
      <c r="BZ140" s="143"/>
      <c r="CA140" s="143"/>
      <c r="CB140" s="143"/>
      <c r="CC140" s="143"/>
      <c r="CD140" s="143"/>
      <c r="CE140" s="143"/>
      <c r="CF140" s="143"/>
      <c r="CG140" s="143"/>
      <c r="CH140" s="143"/>
      <c r="CI140" s="143"/>
    </row>
    <row r="141" s="25" customFormat="1" ht="15" customHeight="1">
      <c r="I141" s="33"/>
      <c r="K141" s="34"/>
      <c r="N141" s="34"/>
      <c r="O141" s="34"/>
      <c r="P141" s="57"/>
      <c r="S141" s="90"/>
      <c r="T141" s="34"/>
      <c r="V141" s="57"/>
      <c r="W141" s="34"/>
      <c r="X141" s="57"/>
      <c r="Y141" s="34"/>
      <c r="Z141" s="57"/>
      <c r="AA141" s="34"/>
      <c r="AB141" s="57"/>
      <c r="AC141" s="34"/>
      <c r="AD141" s="57"/>
      <c r="AE141" s="34"/>
      <c r="AF141" s="57"/>
      <c r="AG141" s="57"/>
      <c r="AH141" s="34"/>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143"/>
      <c r="BT141" s="143"/>
      <c r="BU141" s="143"/>
      <c r="BV141" s="143"/>
      <c r="BW141" s="143"/>
      <c r="BX141" s="143"/>
      <c r="BY141" s="143"/>
      <c r="BZ141" s="143"/>
      <c r="CA141" s="143"/>
      <c r="CB141" s="143"/>
      <c r="CC141" s="143"/>
      <c r="CD141" s="143"/>
      <c r="CE141" s="143"/>
      <c r="CF141" s="143"/>
      <c r="CG141" s="143"/>
      <c r="CH141" s="143"/>
      <c r="CI141" s="143"/>
    </row>
    <row r="142" s="89" customFormat="1" ht="16.9" customHeight="1">
      <c r="B142" s="79"/>
      <c r="C142" s="79"/>
      <c r="D142" s="79"/>
      <c r="E142" s="79"/>
      <c r="F142" s="79"/>
      <c r="G142" s="80"/>
      <c r="H142" s="81"/>
      <c r="I142" s="81"/>
      <c r="J142" s="79"/>
      <c r="K142" s="90"/>
      <c r="L142" s="91"/>
      <c r="M142" s="91"/>
      <c r="N142" s="83"/>
      <c r="O142" s="83"/>
      <c r="P142" s="92"/>
      <c r="Q142" s="91"/>
      <c r="R142" s="93"/>
      <c r="S142" s="81"/>
      <c r="T142" s="92"/>
      <c r="U142" s="91"/>
      <c r="V142" s="94">
        <f>IF(U142&gt;0,U142-Q142)</f>
        <v>0</v>
      </c>
      <c r="W142" s="91"/>
      <c r="X142" s="94">
        <f>IF(W142&gt;0,W142-U142)</f>
        <v>0</v>
      </c>
      <c r="Y142" s="91"/>
      <c r="Z142" s="94">
        <f>IF(Y142&gt;0,Y142-W142)</f>
        <v>0</v>
      </c>
      <c r="AA142" s="93"/>
      <c r="AB142" s="92">
        <f>T142*(3/5)</f>
        <v>0</v>
      </c>
      <c r="AC142" s="93"/>
      <c r="AD142" s="92">
        <f>T142*2</f>
        <v>0</v>
      </c>
      <c r="AE142" s="93"/>
      <c r="AF142" s="94">
        <f>R142+S142</f>
        <v>0</v>
      </c>
      <c r="AG142" s="93"/>
      <c r="AH142" s="95">
        <f>IF(T142&gt;0,((AC142/AB142)+(AE142/AD142)+(AF142/AG142))/3)</f>
        <v>0</v>
      </c>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S142" s="96">
        <f>SUM(BS115:BS115)</f>
        <v>0</v>
      </c>
      <c r="BT142" s="96">
        <f>SUM(BT115:BT115)</f>
        <v>0</v>
      </c>
      <c r="BU142" s="96">
        <f>SUM(BU115:BU115)</f>
        <v>0</v>
      </c>
      <c r="BV142" s="96">
        <f>SUM(BV115:BV115)</f>
        <v>0</v>
      </c>
      <c r="BW142" s="96">
        <f>SUM(BW115:BW115)</f>
        <v>0</v>
      </c>
      <c r="BX142" s="96">
        <f>SUM(BX115:BX115)</f>
        <v>0</v>
      </c>
      <c r="BY142" s="96">
        <f>SUM(BY115:BY115)</f>
        <v>0</v>
      </c>
      <c r="BZ142" s="96">
        <f>SUM(BZ115:BZ115)</f>
        <v>0</v>
      </c>
      <c r="CA142" s="96">
        <f>SUM(CA115:CA115)</f>
        <v>0</v>
      </c>
      <c r="CB142" s="96">
        <f>SUM(CB115:CB115)</f>
        <v>0</v>
      </c>
      <c r="CC142" s="96">
        <f>SUM(CC115:CC115)</f>
        <v>0</v>
      </c>
      <c r="CD142" s="96">
        <f>SUM(CD115:CD115)</f>
        <v>0</v>
      </c>
      <c r="CE142" s="96">
        <f>SUM(CE115:CE115)</f>
        <v>0</v>
      </c>
      <c r="CF142" s="96">
        <f>SUM(CF115:CF115)</f>
        <v>0</v>
      </c>
      <c r="CG142" s="96">
        <f>SUM(CG115:CG115)</f>
        <v>14.0625</v>
      </c>
      <c r="CH142" s="73"/>
      <c r="CI142" s="96">
        <f>SUM(CI115:CI115)</f>
        <v>14.0625</v>
      </c>
      <c r="CJ142" s="96">
        <f>SUM(CJ115:CJ115)</f>
        <v>14.0625</v>
      </c>
      <c r="CK142" s="96">
        <f>SUM(CK115:CK115)</f>
        <v>14.0625</v>
      </c>
      <c r="CL142" s="57">
        <f>SUM(CL115:CL248)</f>
      </c>
      <c r="CM142" s="96">
        <f>SUM(CM117:CM141)</f>
        <v>31.35044648829432</v>
      </c>
      <c r="CN142" s="96">
        <f>SUM(CN117:CN141)</f>
        <v>31.35044648829432</v>
      </c>
      <c r="CO142" s="96">
        <f>SUM(CO117:CO141)</f>
        <v>40.58121571906354</v>
      </c>
      <c r="CP142" s="96">
        <f>SUM(CP117:CP141)</f>
        <v>40.58121571906354</v>
      </c>
      <c r="CQ142" s="96">
        <f>SUM(CQ117:CQ141)</f>
        <v>40.58121571906354</v>
      </c>
      <c r="CR142" s="96">
        <f>SUM(CR117:CR141)</f>
        <v>45.58121571906354</v>
      </c>
      <c r="CS142" s="96">
        <f>SUM(CS117:CS141)</f>
        <v>54.38578714763497</v>
      </c>
      <c r="CT142" s="96">
        <f>SUM(CT117:CT141)</f>
        <v>61.05245381430164</v>
      </c>
      <c r="CU142" s="96">
        <f>SUM(CU117:CU141)</f>
        <v>61.05245381430164</v>
      </c>
      <c r="CV142" s="96">
        <f>SUM(CV117:CV141)</f>
        <v>75.33078714763498</v>
      </c>
      <c r="CW142" s="96">
        <f>SUM(CW117:CW141)</f>
        <v>75.33078714763498</v>
      </c>
      <c r="CX142" s="96">
        <f>SUM(CX117:CX141)</f>
        <v>75.33078714763498</v>
      </c>
      <c r="CY142" s="96">
        <f>SUM(CY117:CY141)</f>
        <v>75.33078714763498</v>
      </c>
      <c r="CZ142" s="96">
        <f>SUM(CZ117:CZ141)</f>
        <v>81.82987689122471</v>
      </c>
      <c r="DA142" s="96">
        <f>SUM(DA117:DA141)</f>
        <v>81.82987689122471</v>
      </c>
      <c r="DB142" s="96">
        <f>SUM(DB117:DB141)</f>
        <v>62.28660766045549</v>
      </c>
      <c r="DC142" s="96">
        <f>SUM(DC117:DC141)</f>
        <v>47.28660766045549</v>
      </c>
      <c r="DD142" s="96">
        <f>SUM(DD117:DD141)</f>
        <v>59.6087933747412</v>
      </c>
      <c r="DE142" s="96">
        <f>SUM(DE117:DE141)</f>
        <v>78.12487029781812</v>
      </c>
      <c r="DF142" s="96">
        <f>SUM(DF117:DF141)</f>
        <v>68.03603696448479</v>
      </c>
      <c r="DG142" s="96">
        <f>SUM(DG117:DG141)</f>
        <v>73.76040671238395</v>
      </c>
      <c r="DH142" s="96">
        <f>SUM(DH117:DH141)</f>
        <v>61.35947337905062</v>
      </c>
      <c r="DI142" s="96">
        <f>SUM(DI117:DI141)</f>
        <v>67.09147337905061</v>
      </c>
      <c r="DJ142" s="96">
        <f>SUM(DJ117:DJ141)</f>
        <v>52.97660381383323</v>
      </c>
      <c r="DK142" s="96">
        <f>SUM(DK117:DK141)</f>
        <v>47.24460381383322</v>
      </c>
      <c r="DL142" s="96">
        <f>SUM(DL117:DL141)</f>
        <v>47.24460381383322</v>
      </c>
      <c r="DM142" s="96">
        <f>SUM(DM117:DM141)</f>
        <v>54.31335381383322</v>
      </c>
      <c r="DN142" s="96">
        <f>SUM(DN117:DN141)</f>
        <v>57.7605569884364</v>
      </c>
      <c r="DO142" s="96">
        <f>SUM(DO117:DO141)</f>
        <v>66.42044587732529</v>
      </c>
      <c r="DP142" s="96">
        <f>SUM(DP117:DP141)</f>
        <v>66.42044587732529</v>
      </c>
      <c r="DQ142" s="96">
        <f>SUM(DQ117:DQ141)</f>
        <v>66.42044587732529</v>
      </c>
      <c r="DR142" s="96">
        <f>SUM(DR117:DR141)</f>
        <v>50.43546895424836</v>
      </c>
      <c r="DS142" s="96">
        <f>SUM(DS117:DS141)</f>
        <v>75.75846895424836</v>
      </c>
      <c r="DT142" s="96">
        <f>SUM(DT117:DT141)</f>
        <v>40.67763562091503</v>
      </c>
      <c r="DU142" s="96">
        <f>SUM(DU117:DU141)</f>
        <v>33.60888562091503</v>
      </c>
      <c r="DV142" s="96">
        <f>SUM(DV117:DV141)</f>
        <v>29.20038562091503</v>
      </c>
      <c r="DW142" s="96">
        <f>SUM(DW117:DW141)</f>
        <v>23.18883006535948</v>
      </c>
      <c r="DX142" s="97">
        <f>SUM(DX117:DX141)</f>
        <v>0</v>
      </c>
      <c r="DY142" s="98">
        <f>SUM(DY117:DY141)</f>
        <v>0</v>
      </c>
      <c r="DZ142" s="99">
        <f>SUM(DZ117:DZ141)</f>
        <v>0</v>
      </c>
      <c r="EA142" s="96">
        <f>SUM(EA117:EA141)</f>
        <v>0</v>
      </c>
      <c r="EB142" s="96">
        <f>SUM(EB117:EB141)</f>
        <v>0</v>
      </c>
      <c r="EC142" s="96">
        <f>SUM(EC117:EC141)</f>
        <v>0</v>
      </c>
      <c r="ED142" s="96">
        <f>SUM(ED117:ED141)</f>
        <v>0</v>
      </c>
      <c r="EE142" s="96">
        <f>SUM(EE117:EE141)</f>
        <v>0</v>
      </c>
      <c r="EF142" s="96">
        <f>SUM(EF117:EF141)</f>
        <v>0</v>
      </c>
      <c r="EG142" s="96">
        <f>SUM(EG117:EG141)</f>
        <v>0</v>
      </c>
      <c r="EH142" s="96">
        <f>SUM(EH117:EH141)</f>
        <v>0</v>
      </c>
      <c r="EI142" s="96">
        <f>SUM(EI117:EI141)</f>
        <v>0</v>
      </c>
      <c r="EJ142" s="96">
        <f>SUM(EJ117:EJ141)</f>
        <v>0</v>
      </c>
      <c r="EK142" s="96">
        <f>SUM(EK117:EK141)</f>
        <v>0</v>
      </c>
      <c r="EL142" s="96">
        <f>SUM(EL117:EL141)</f>
        <v>0</v>
      </c>
    </row>
    <row r="143" s="25" customFormat="1" ht="15" customHeight="1">
      <c r="I143" s="33"/>
      <c r="K143" s="34"/>
      <c r="N143" s="34"/>
      <c r="O143" s="34"/>
      <c r="P143" s="57"/>
      <c r="S143" s="90"/>
      <c r="T143" s="34"/>
      <c r="V143" s="57"/>
      <c r="W143" s="34"/>
      <c r="X143" s="57"/>
      <c r="Y143" s="34"/>
      <c r="Z143" s="57"/>
      <c r="AA143" s="34"/>
      <c r="AB143" s="57"/>
      <c r="AC143" s="34"/>
      <c r="AD143" s="57"/>
      <c r="AE143" s="34"/>
      <c r="AF143" s="57"/>
      <c r="AG143" s="57"/>
      <c r="AH143" s="34"/>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143"/>
      <c r="BT143" s="143"/>
      <c r="BU143" s="143"/>
      <c r="BV143" s="143"/>
      <c r="BW143" s="143"/>
      <c r="BX143" s="143"/>
      <c r="BY143" s="143"/>
      <c r="BZ143" s="143"/>
      <c r="CA143" s="143"/>
      <c r="CB143" s="143"/>
      <c r="CC143" s="143"/>
      <c r="CD143" s="143"/>
      <c r="CE143" s="143"/>
      <c r="CF143" s="143"/>
      <c r="CG143" s="143"/>
      <c r="CH143" s="143"/>
      <c r="CI143" s="143"/>
    </row>
    <row r="144" s="25" customFormat="1" ht="15" customHeight="1">
      <c r="I144" s="33"/>
      <c r="K144" s="34"/>
      <c r="N144" s="34"/>
      <c r="O144" s="34"/>
      <c r="P144" s="57"/>
      <c r="S144" s="90"/>
      <c r="T144" s="34"/>
      <c r="V144" s="57"/>
      <c r="W144" s="34"/>
      <c r="X144" s="57"/>
      <c r="Y144" s="34"/>
      <c r="Z144" s="57"/>
      <c r="AA144" s="34"/>
      <c r="AB144" s="57"/>
      <c r="AC144" s="34"/>
      <c r="AD144" s="57"/>
      <c r="AE144" s="34"/>
      <c r="AF144" s="57"/>
      <c r="AG144" s="57"/>
      <c r="AH144" s="34"/>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143"/>
      <c r="BT144" s="143"/>
      <c r="BU144" s="143"/>
      <c r="BV144" s="143"/>
      <c r="BW144" s="143"/>
      <c r="BX144" s="143"/>
      <c r="BY144" s="143"/>
      <c r="BZ144" s="143"/>
      <c r="CA144" s="143"/>
      <c r="CB144" s="143"/>
      <c r="CC144" s="143"/>
      <c r="CD144" s="143"/>
      <c r="CE144" s="143"/>
      <c r="CF144" s="143"/>
      <c r="CG144" s="143"/>
      <c r="CH144" s="143"/>
      <c r="CI144" s="143"/>
    </row>
    <row r="145" s="25" customFormat="1" ht="15" customHeight="1">
      <c r="I145" s="33"/>
      <c r="K145" s="34"/>
      <c r="N145" s="34"/>
      <c r="O145" s="34"/>
      <c r="P145" s="57"/>
      <c r="S145" s="90"/>
      <c r="T145" s="34"/>
      <c r="V145" s="57"/>
      <c r="W145" s="34"/>
      <c r="X145" s="57"/>
      <c r="Y145" s="34"/>
      <c r="Z145" s="57"/>
      <c r="AA145" s="34"/>
      <c r="AB145" s="57"/>
      <c r="AC145" s="34"/>
      <c r="AD145" s="57"/>
      <c r="AE145" s="34"/>
      <c r="AF145" s="57"/>
      <c r="AG145" s="57"/>
      <c r="AH145" s="34"/>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143"/>
      <c r="BT145" s="143"/>
      <c r="BU145" s="143"/>
      <c r="BV145" s="143"/>
      <c r="BW145" s="143"/>
      <c r="BX145" s="143"/>
      <c r="BY145" s="143"/>
      <c r="BZ145" s="143"/>
      <c r="CA145" s="143"/>
      <c r="CB145" s="143"/>
      <c r="CC145" s="143"/>
      <c r="CD145" s="143"/>
      <c r="CE145" s="143"/>
      <c r="CF145" s="143"/>
      <c r="CG145" s="143"/>
      <c r="CH145" s="143"/>
      <c r="CI145" s="143"/>
    </row>
    <row r="146" s="25" customFormat="1" ht="15" customHeight="1">
      <c r="AF146" s="38">
        <f>R146+S146</f>
        <v>0</v>
      </c>
      <c r="AG146" s="38">
        <f>T146</f>
        <v>0</v>
      </c>
      <c r="AH146" s="67">
        <f>IF(T146&gt;0,((AC146/AB146)+(AE146/AD146)+(AF146/AG146))/3)</f>
        <v>0</v>
      </c>
    </row>
    <row r="147" s="25" customFormat="1" ht="15" customHeight="1">
      <c r="A147" t="s" s="13">
        <v>381</v>
      </c>
      <c r="B147" s="31">
        <v>3603</v>
      </c>
      <c r="C147" t="s" s="13">
        <v>244</v>
      </c>
      <c r="D147" t="s" s="13">
        <v>153</v>
      </c>
      <c r="F147" t="s" s="13">
        <v>382</v>
      </c>
      <c r="G147" s="77">
        <v>650000</v>
      </c>
      <c r="J147" s="31">
        <v>24</v>
      </c>
      <c r="K147" s="34">
        <f>G147/1000/J147</f>
        <v>27.08333333333333</v>
      </c>
      <c r="L147" s="35">
        <v>42510</v>
      </c>
      <c r="N147" s="36"/>
      <c r="O147" s="36"/>
      <c r="AF147" s="38">
        <f>R147+S147</f>
        <v>0</v>
      </c>
      <c r="AG147" s="38">
        <f>T147</f>
        <v>0</v>
      </c>
      <c r="AH147" s="67">
        <f>IF(T147&gt;0,((AC147/AB147)+(AE147/AD147)+(AF147/AG147))/3)</f>
        <v>0</v>
      </c>
      <c r="AJ147" s="96"/>
      <c r="AK147" s="96"/>
      <c r="AL147" s="96"/>
      <c r="AM147" s="96"/>
      <c r="AN147" s="96"/>
      <c r="AO147" s="96"/>
      <c r="AP147" s="96"/>
      <c r="AQ147" s="96"/>
      <c r="AR147" s="96"/>
      <c r="AS147" s="96"/>
      <c r="AT147" s="96"/>
      <c r="AU147" s="96"/>
      <c r="AV147" s="96"/>
      <c r="AW147" s="96"/>
      <c r="AX147" s="96"/>
      <c r="AY147" s="96"/>
      <c r="AZ147" s="96"/>
      <c r="BA147" s="96"/>
      <c r="BB147" s="96"/>
      <c r="DJ147" s="87"/>
    </row>
    <row r="148" s="25" customFormat="1" ht="15" customHeight="1">
      <c r="A148" t="s" s="13">
        <v>383</v>
      </c>
      <c r="B148" s="31">
        <v>3621</v>
      </c>
      <c r="C148" t="s" s="13">
        <v>238</v>
      </c>
      <c r="D148" t="s" s="13">
        <v>384</v>
      </c>
      <c r="F148" t="s" s="13">
        <v>382</v>
      </c>
      <c r="G148" s="77">
        <v>125000</v>
      </c>
      <c r="J148" s="31">
        <v>15</v>
      </c>
      <c r="K148" s="34">
        <f>G148/1000/J148</f>
        <v>8.333333333333334</v>
      </c>
      <c r="L148" s="35">
        <v>42958</v>
      </c>
      <c r="N148" s="36"/>
      <c r="O148" s="36"/>
      <c r="AF148" s="38">
        <f>R148+S148</f>
        <v>0</v>
      </c>
      <c r="AG148" s="38">
        <f>T148</f>
        <v>0</v>
      </c>
      <c r="AH148" s="67">
        <f>IF(T148&gt;0,((AC148/AB148)+(AE148/AD148)+(AF148/AG148))/3)</f>
        <v>0</v>
      </c>
      <c r="AJ148" s="96"/>
      <c r="AK148" s="96"/>
      <c r="AL148" s="96"/>
      <c r="AM148" s="96"/>
      <c r="AN148" s="96"/>
      <c r="AO148" s="96"/>
      <c r="AP148" s="96"/>
      <c r="AQ148" s="96"/>
      <c r="AR148" s="96"/>
      <c r="AS148" s="96"/>
      <c r="AT148" s="96"/>
      <c r="AU148" s="96"/>
      <c r="AV148" s="96"/>
      <c r="AW148" s="96"/>
      <c r="AX148" s="96"/>
      <c r="AY148" s="96"/>
      <c r="AZ148" s="96"/>
      <c r="BA148" s="96"/>
      <c r="BB148" s="96"/>
      <c r="DJ148" s="87"/>
    </row>
    <row r="149" s="25" customFormat="1" ht="15" customHeight="1">
      <c r="A149" t="s" s="13">
        <v>385</v>
      </c>
      <c r="B149" s="31">
        <v>3560</v>
      </c>
      <c r="C149" t="s" s="13">
        <v>238</v>
      </c>
      <c r="D149" t="s" s="13">
        <v>153</v>
      </c>
      <c r="F149" t="s" s="13">
        <v>382</v>
      </c>
      <c r="G149" s="77">
        <v>90000</v>
      </c>
      <c r="J149" s="31">
        <v>11</v>
      </c>
      <c r="K149" s="34">
        <f>G149/1000/J149</f>
        <v>8.181818181818182</v>
      </c>
      <c r="N149" s="36"/>
      <c r="O149" s="36"/>
      <c r="AF149" s="38">
        <f>R149+S149</f>
        <v>0</v>
      </c>
      <c r="AG149" s="38">
        <f>T149</f>
        <v>0</v>
      </c>
      <c r="AH149" s="67">
        <f>IF(T149&gt;0,((AC149/AB149)+(AE149/AD149)+(AF149/AG149))/3)</f>
        <v>0</v>
      </c>
      <c r="AJ149" s="96"/>
      <c r="AK149" s="96"/>
      <c r="AL149" s="96"/>
      <c r="AM149" s="96"/>
      <c r="AN149" s="96"/>
      <c r="AO149" s="96"/>
      <c r="AP149" s="96"/>
      <c r="AQ149" s="96"/>
      <c r="AR149" s="96"/>
      <c r="AS149" s="96"/>
      <c r="AT149" s="96"/>
      <c r="AU149" s="96"/>
      <c r="AV149" s="96"/>
      <c r="AW149" s="96"/>
      <c r="AX149" s="96"/>
      <c r="AY149" s="96"/>
      <c r="AZ149" s="96"/>
      <c r="BA149" s="96"/>
      <c r="BB149" s="96"/>
      <c r="DJ149" s="87"/>
    </row>
    <row r="150" s="25" customFormat="1" ht="15" customHeight="1">
      <c r="A150" t="s" s="13">
        <v>386</v>
      </c>
      <c r="B150" s="31">
        <v>3543</v>
      </c>
      <c r="C150" t="s" s="13">
        <v>244</v>
      </c>
      <c r="D150" t="s" s="13">
        <v>384</v>
      </c>
      <c r="F150" t="s" s="13">
        <v>382</v>
      </c>
      <c r="G150" s="77">
        <v>475000</v>
      </c>
      <c r="J150" s="31">
        <v>22</v>
      </c>
      <c r="K150" s="34">
        <f>G150/1000/J150</f>
        <v>21.59090909090909</v>
      </c>
      <c r="L150" s="35">
        <v>42584</v>
      </c>
      <c r="N150" s="36"/>
      <c r="O150" s="36"/>
      <c r="AF150" s="38">
        <f>R150+S150</f>
        <v>0</v>
      </c>
      <c r="AG150" s="38">
        <f>T150</f>
        <v>0</v>
      </c>
      <c r="AH150" s="67">
        <f>IF(T150&gt;0,((AC150/AB150)+(AE150/AD150)+(AF150/AG150))/3)</f>
        <v>0</v>
      </c>
      <c r="AJ150" s="96"/>
      <c r="AK150" s="96"/>
      <c r="AL150" s="96"/>
      <c r="AM150" s="96"/>
      <c r="AN150" s="96"/>
      <c r="AO150" s="96"/>
      <c r="AP150" s="96"/>
      <c r="AQ150" s="96"/>
      <c r="AR150" s="96"/>
      <c r="AS150" s="96"/>
      <c r="AT150" s="96"/>
      <c r="AU150" s="96"/>
      <c r="AV150" s="96"/>
      <c r="AW150" s="96"/>
      <c r="AX150" s="96"/>
      <c r="AY150" s="96"/>
      <c r="AZ150" s="96"/>
      <c r="BA150" s="96"/>
      <c r="BB150" s="96"/>
      <c r="DJ150" s="87"/>
    </row>
    <row r="151" s="25" customFormat="1" ht="15" customHeight="1">
      <c r="A151" t="s" s="13">
        <v>387</v>
      </c>
      <c r="B151" s="31">
        <v>3680</v>
      </c>
      <c r="C151" t="s" s="13">
        <v>152</v>
      </c>
      <c r="D151" t="s" s="13">
        <v>153</v>
      </c>
      <c r="F151" t="s" s="13">
        <v>382</v>
      </c>
      <c r="G151" s="77">
        <v>50000</v>
      </c>
      <c r="J151" s="31">
        <v>11</v>
      </c>
      <c r="K151" s="34">
        <f>G151/1000/J151</f>
        <v>4.545454545454546</v>
      </c>
      <c r="L151" s="35">
        <v>42653</v>
      </c>
      <c r="N151" s="36"/>
      <c r="O151" s="36"/>
      <c r="AF151" s="38">
        <f>R151+S151</f>
        <v>0</v>
      </c>
      <c r="AG151" s="38">
        <f>T151</f>
        <v>0</v>
      </c>
      <c r="AH151" s="67">
        <f>IF(T151&gt;0,((AC151/AB151)+(AE151/AD151)+(AF151/AG151))/3)</f>
        <v>0</v>
      </c>
      <c r="AJ151" s="96"/>
      <c r="AK151" s="96"/>
      <c r="AL151" s="96"/>
      <c r="AM151" s="96"/>
      <c r="AN151" s="96"/>
      <c r="AO151" s="96"/>
      <c r="AP151" s="96"/>
      <c r="AQ151" s="96"/>
      <c r="AR151" s="96"/>
      <c r="AS151" s="96"/>
      <c r="AT151" s="96"/>
      <c r="AU151" s="96"/>
      <c r="AV151" s="96"/>
      <c r="AW151" s="96"/>
      <c r="AX151" s="96"/>
      <c r="AY151" s="96"/>
      <c r="AZ151" s="96"/>
      <c r="BA151" s="96"/>
      <c r="BB151" s="96"/>
      <c r="DJ151" s="87"/>
    </row>
    <row r="152" s="25" customFormat="1" ht="15" customHeight="1">
      <c r="A152" t="s" s="13">
        <v>388</v>
      </c>
      <c r="B152" s="31">
        <v>3623</v>
      </c>
      <c r="C152" t="s" s="13">
        <v>238</v>
      </c>
      <c r="D152" t="s" s="13">
        <v>239</v>
      </c>
      <c r="F152" t="s" s="13">
        <v>382</v>
      </c>
      <c r="G152" s="77">
        <v>90000</v>
      </c>
      <c r="J152" s="31">
        <v>10</v>
      </c>
      <c r="K152" s="34">
        <f>G152/1000/J152</f>
        <v>9</v>
      </c>
      <c r="L152" s="35">
        <v>42572</v>
      </c>
      <c r="N152" s="36"/>
      <c r="O152" s="36"/>
      <c r="AF152" s="38">
        <f>R152+S152</f>
        <v>0</v>
      </c>
      <c r="AG152" s="38">
        <f>T152</f>
        <v>0</v>
      </c>
      <c r="AH152" s="67">
        <f>IF(T152&gt;0,((AC152/AB152)+(AE152/AD152)+(AF152/AG152))/3)</f>
        <v>0</v>
      </c>
      <c r="AJ152" s="96"/>
      <c r="AK152" s="96"/>
      <c r="AL152" s="96"/>
      <c r="AM152" s="96"/>
      <c r="AN152" s="96"/>
      <c r="AO152" s="96"/>
      <c r="AP152" s="96"/>
      <c r="AQ152" s="96"/>
      <c r="AR152" s="96"/>
      <c r="AS152" s="96"/>
      <c r="AT152" s="96"/>
      <c r="AU152" s="96"/>
      <c r="AV152" s="96"/>
      <c r="AW152" s="96"/>
      <c r="AX152" s="96"/>
      <c r="AY152" s="96"/>
      <c r="AZ152" s="96"/>
      <c r="BA152" s="96"/>
      <c r="BB152" s="96"/>
      <c r="DJ152" s="87"/>
    </row>
    <row r="153" s="25" customFormat="1" ht="15" customHeight="1">
      <c r="A153" t="s" s="13">
        <v>389</v>
      </c>
      <c r="B153" s="31">
        <v>3558</v>
      </c>
      <c r="C153" t="s" s="13">
        <v>238</v>
      </c>
      <c r="D153" t="s" s="13">
        <v>239</v>
      </c>
      <c r="F153" t="s" s="13">
        <v>382</v>
      </c>
      <c r="G153" s="77">
        <v>50000</v>
      </c>
      <c r="J153" s="31">
        <v>8</v>
      </c>
      <c r="K153" s="34">
        <f>G153/1000/J153</f>
        <v>6.25</v>
      </c>
      <c r="L153" s="35">
        <v>42604</v>
      </c>
      <c r="N153" s="36"/>
      <c r="O153" s="36"/>
      <c r="AF153" s="38">
        <f>R153+S153</f>
        <v>0</v>
      </c>
      <c r="AG153" s="38">
        <f>T153</f>
        <v>0</v>
      </c>
      <c r="AH153" s="67">
        <f>IF(T153&gt;0,((AC153/AB153)+(AE153/AD153)+(AF153/AG153))/3)</f>
        <v>0</v>
      </c>
      <c r="AJ153" s="96"/>
      <c r="AK153" s="96"/>
      <c r="AL153" s="96"/>
      <c r="AM153" s="96"/>
      <c r="AN153" s="96"/>
      <c r="AO153" s="96"/>
      <c r="AP153" s="96"/>
      <c r="AQ153" s="96"/>
      <c r="AR153" s="96"/>
      <c r="AS153" s="96"/>
      <c r="AT153" s="96"/>
      <c r="AU153" s="96"/>
      <c r="AV153" s="96"/>
      <c r="AW153" s="96"/>
      <c r="AX153" s="96"/>
      <c r="AY153" s="96"/>
      <c r="AZ153" s="96"/>
      <c r="BA153" s="96"/>
      <c r="BB153" s="96"/>
      <c r="DJ153" s="87"/>
    </row>
    <row r="154" s="25" customFormat="1" ht="15" customHeight="1">
      <c r="A154" t="s" s="13">
        <v>390</v>
      </c>
      <c r="B154" s="31">
        <v>3695</v>
      </c>
      <c r="C154" t="s" s="13">
        <v>152</v>
      </c>
      <c r="D154" t="s" s="13">
        <v>239</v>
      </c>
      <c r="F154" t="s" s="13">
        <v>382</v>
      </c>
      <c r="G154" s="77">
        <v>30000</v>
      </c>
      <c r="J154" s="31">
        <v>6</v>
      </c>
      <c r="K154" s="34">
        <f>G154/1000/J154</f>
        <v>5</v>
      </c>
      <c r="L154" s="35">
        <v>42685</v>
      </c>
      <c r="N154" s="36"/>
      <c r="O154" s="36"/>
      <c r="AF154" s="38">
        <f>R154+S154</f>
        <v>0</v>
      </c>
      <c r="AG154" s="38">
        <f>T154</f>
        <v>0</v>
      </c>
      <c r="AH154" s="67">
        <f>IF(T154&gt;0,((AC154/AB154)+(AE154/AD154)+(AF154/AG154))/3)</f>
        <v>0</v>
      </c>
      <c r="AJ154" s="96"/>
      <c r="AK154" s="96"/>
      <c r="AL154" s="96"/>
      <c r="AM154" s="96"/>
      <c r="AN154" s="96"/>
      <c r="AO154" s="96"/>
      <c r="AP154" s="96"/>
      <c r="AQ154" s="96"/>
      <c r="AR154" s="96"/>
      <c r="AS154" s="96"/>
      <c r="AT154" s="96"/>
      <c r="AU154" s="96"/>
      <c r="AV154" s="96"/>
      <c r="AW154" s="96"/>
      <c r="AX154" s="96"/>
      <c r="AY154" s="96"/>
      <c r="AZ154" s="96"/>
      <c r="BA154" s="96"/>
      <c r="BB154" s="96"/>
      <c r="DJ154" s="87"/>
    </row>
    <row r="155" s="25" customFormat="1" ht="15" customHeight="1">
      <c r="A155" t="s" s="13">
        <v>391</v>
      </c>
      <c r="B155" s="31">
        <v>3716</v>
      </c>
      <c r="C155" t="s" s="13">
        <v>238</v>
      </c>
      <c r="D155" t="s" s="13">
        <v>153</v>
      </c>
      <c r="F155" t="s" s="13">
        <v>382</v>
      </c>
      <c r="G155" s="77">
        <v>80000</v>
      </c>
      <c r="J155" s="31">
        <v>10</v>
      </c>
      <c r="K155" s="34">
        <f>G155/1000/J155</f>
        <v>8</v>
      </c>
      <c r="L155" s="35">
        <v>42766</v>
      </c>
      <c r="N155" s="36"/>
      <c r="O155" s="36"/>
      <c r="AF155" s="38">
        <f>R155+S155</f>
        <v>0</v>
      </c>
      <c r="AG155" s="38">
        <f>T155</f>
        <v>0</v>
      </c>
      <c r="AH155" s="67">
        <f>IF(T155&gt;0,((AC155/AB155)+(AE155/AD155)+(AF155/AG155))/3)</f>
        <v>0</v>
      </c>
      <c r="AJ155" s="96"/>
      <c r="AK155" s="96"/>
      <c r="AL155" s="96"/>
      <c r="AM155" s="96"/>
      <c r="AN155" s="96"/>
      <c r="AO155" s="96"/>
      <c r="AP155" s="96"/>
      <c r="AQ155" s="96"/>
      <c r="AR155" s="96"/>
      <c r="AS155" s="96"/>
      <c r="AT155" s="96"/>
      <c r="AU155" s="96"/>
      <c r="AV155" s="96"/>
      <c r="AW155" s="96"/>
      <c r="AX155" s="96"/>
      <c r="AY155" s="96"/>
      <c r="AZ155" s="96"/>
      <c r="BA155" s="96"/>
      <c r="BB155" s="96"/>
      <c r="DJ155" s="87"/>
    </row>
    <row r="156" s="25" customFormat="1" ht="15" customHeight="1">
      <c r="A156" t="s" s="13">
        <v>392</v>
      </c>
      <c r="B156" s="31">
        <v>3771</v>
      </c>
      <c r="C156" t="s" s="13">
        <v>152</v>
      </c>
      <c r="D156" t="s" s="13">
        <v>153</v>
      </c>
      <c r="F156" t="s" s="13">
        <v>382</v>
      </c>
      <c r="G156" s="77">
        <v>150000</v>
      </c>
      <c r="J156" s="31">
        <v>14</v>
      </c>
      <c r="K156" s="34">
        <f>G156/1000/J156</f>
        <v>10.71428571428571</v>
      </c>
      <c r="L156" s="35">
        <v>42754</v>
      </c>
      <c r="N156" s="36"/>
      <c r="O156" s="36"/>
      <c r="AF156" s="38">
        <f>R156+S156</f>
        <v>0</v>
      </c>
      <c r="AG156" s="38">
        <f>T156</f>
        <v>0</v>
      </c>
      <c r="AH156" s="67">
        <f>IF(T156&gt;0,((AC156/AB156)+(AE156/AD156)+(AF156/AG156))/3)</f>
        <v>0</v>
      </c>
      <c r="AJ156" s="96"/>
      <c r="AK156" s="96"/>
      <c r="AL156" s="96"/>
      <c r="AM156" s="96"/>
      <c r="AN156" s="96"/>
      <c r="AO156" s="96"/>
      <c r="AP156" s="96"/>
      <c r="AQ156" s="96"/>
      <c r="AR156" s="96"/>
      <c r="AS156" s="96"/>
      <c r="AT156" s="96"/>
      <c r="AU156" s="96"/>
      <c r="AV156" s="96"/>
      <c r="AW156" s="96"/>
      <c r="AX156" s="96"/>
      <c r="AY156" s="96"/>
      <c r="AZ156" s="96"/>
      <c r="BA156" s="96"/>
      <c r="BB156" s="96"/>
      <c r="DJ156" s="87"/>
    </row>
    <row r="157" s="25" customFormat="1" ht="15" customHeight="1">
      <c r="A157" t="s" s="13">
        <v>393</v>
      </c>
      <c r="B157" s="31">
        <v>3846</v>
      </c>
      <c r="C157" t="s" s="13">
        <v>238</v>
      </c>
      <c r="F157" t="s" s="13">
        <v>382</v>
      </c>
      <c r="G157" s="77">
        <v>15000</v>
      </c>
      <c r="J157" s="31">
        <v>2</v>
      </c>
      <c r="K157" s="34">
        <f>G157/1000/J157</f>
        <v>7.5</v>
      </c>
      <c r="N157" s="36"/>
      <c r="O157" s="36"/>
      <c r="AF157" s="38">
        <f>R157+S157</f>
        <v>0</v>
      </c>
      <c r="AG157" s="38">
        <f>T157</f>
        <v>0</v>
      </c>
      <c r="AH157" s="67">
        <f>IF(T157&gt;0,((AC157/AB157)+(AE157/AD157)+(AF157/AG157))/3)</f>
        <v>0</v>
      </c>
      <c r="AJ157" s="96"/>
      <c r="AK157" s="96"/>
      <c r="AL157" s="96"/>
      <c r="AM157" s="96"/>
      <c r="AN157" s="96"/>
      <c r="AO157" s="96"/>
      <c r="AP157" s="96"/>
      <c r="AQ157" s="96"/>
      <c r="AR157" s="96"/>
      <c r="AS157" s="96"/>
      <c r="AT157" s="96"/>
      <c r="AU157" s="96"/>
      <c r="AV157" s="96"/>
      <c r="AW157" s="96"/>
      <c r="AX157" s="96"/>
      <c r="AY157" s="96"/>
      <c r="AZ157" s="96"/>
      <c r="BA157" s="96"/>
      <c r="BB157" s="96"/>
      <c r="DJ157" s="87"/>
    </row>
    <row r="158" s="25" customFormat="1" ht="15" customHeight="1">
      <c r="A158" t="s" s="13">
        <v>394</v>
      </c>
      <c r="B158" s="31">
        <v>3742</v>
      </c>
      <c r="C158" t="s" s="13">
        <v>238</v>
      </c>
      <c r="D158" t="s" s="13">
        <v>153</v>
      </c>
      <c r="F158" t="s" s="13">
        <v>382</v>
      </c>
      <c r="G158" s="77">
        <v>60000</v>
      </c>
      <c r="J158" s="31">
        <v>9</v>
      </c>
      <c r="K158" s="34">
        <f>G158/1000/J158</f>
        <v>6.666666666666667</v>
      </c>
      <c r="L158" s="35">
        <v>42754</v>
      </c>
      <c r="N158" s="36"/>
      <c r="O158" s="36"/>
      <c r="AF158" s="38">
        <f>R158+S158</f>
        <v>0</v>
      </c>
      <c r="AG158" s="38">
        <f>T158</f>
        <v>0</v>
      </c>
      <c r="AH158" s="67">
        <f>IF(T158&gt;0,((AC158/AB158)+(AE158/AD158)+(AF158/AG158))/3)</f>
        <v>0</v>
      </c>
      <c r="AJ158" s="96"/>
      <c r="AK158" s="96"/>
      <c r="AL158" s="96"/>
      <c r="AM158" s="96"/>
      <c r="AN158" s="96"/>
      <c r="AO158" s="96"/>
      <c r="AP158" s="96"/>
      <c r="AQ158" s="96"/>
      <c r="AR158" s="96"/>
      <c r="AS158" s="96"/>
      <c r="AT158" s="96"/>
      <c r="AU158" s="96"/>
      <c r="AV158" s="96"/>
      <c r="AW158" s="96"/>
      <c r="AX158" s="96"/>
      <c r="AY158" s="96"/>
      <c r="AZ158" s="96"/>
      <c r="BA158" s="96"/>
      <c r="BB158" s="96"/>
      <c r="DJ158" s="87"/>
    </row>
    <row r="159" s="25" customFormat="1" ht="15" customHeight="1">
      <c r="A159" t="s" s="13">
        <v>395</v>
      </c>
      <c r="B159" s="31">
        <v>3586</v>
      </c>
      <c r="C159" t="s" s="13">
        <v>244</v>
      </c>
      <c r="D159" t="s" s="13">
        <v>241</v>
      </c>
      <c r="F159" t="s" s="13">
        <v>382</v>
      </c>
      <c r="G159" s="77">
        <v>60000</v>
      </c>
      <c r="J159" s="31">
        <v>9</v>
      </c>
      <c r="K159" s="34">
        <f>G159/1000/J159</f>
        <v>6.666666666666667</v>
      </c>
      <c r="L159" s="35">
        <v>42852</v>
      </c>
      <c r="N159" s="36"/>
      <c r="O159" s="36"/>
      <c r="AF159" s="38">
        <f>R159+S159</f>
        <v>0</v>
      </c>
      <c r="AG159" s="38">
        <f>T159</f>
        <v>0</v>
      </c>
      <c r="AH159" s="67">
        <f>IF(T159&gt;0,((AC159/AB159)+(AE159/AD159)+(AF159/AG159))/3)</f>
        <v>0</v>
      </c>
      <c r="AJ159" s="96"/>
      <c r="AK159" s="96"/>
      <c r="AL159" s="96"/>
      <c r="AM159" s="96"/>
      <c r="AN159" s="96"/>
      <c r="AO159" s="96"/>
      <c r="AP159" s="96"/>
      <c r="AQ159" s="96"/>
      <c r="AR159" s="96"/>
      <c r="AS159" s="96"/>
      <c r="AT159" s="96"/>
      <c r="AU159" s="96"/>
      <c r="AV159" s="96"/>
      <c r="AW159" s="96"/>
      <c r="AX159" s="96"/>
      <c r="AY159" s="96"/>
      <c r="AZ159" s="96"/>
      <c r="BA159" s="96"/>
      <c r="BB159" s="96"/>
      <c r="DJ159" s="87"/>
    </row>
    <row r="160" s="25" customFormat="1" ht="15" customHeight="1">
      <c r="A160" t="s" s="13">
        <v>396</v>
      </c>
      <c r="B160" s="31">
        <v>3850</v>
      </c>
      <c r="C160" t="s" s="13">
        <v>152</v>
      </c>
      <c r="D160" t="s" s="13">
        <v>239</v>
      </c>
      <c r="F160" t="s" s="13">
        <v>382</v>
      </c>
      <c r="G160" s="77">
        <v>60000</v>
      </c>
      <c r="J160" s="31">
        <v>8</v>
      </c>
      <c r="K160" s="34">
        <f>G160/1000/J160</f>
        <v>7.5</v>
      </c>
      <c r="L160" s="35">
        <v>42873</v>
      </c>
      <c r="N160" s="36"/>
      <c r="O160" s="36"/>
      <c r="AF160" s="38">
        <f>R160+S160</f>
        <v>0</v>
      </c>
      <c r="AG160" s="38">
        <f>T160</f>
        <v>0</v>
      </c>
      <c r="AH160" s="67">
        <f>IF(T160&gt;0,((AC160/AB160)+(AE160/AD160)+(AF160/AG160))/3)</f>
        <v>0</v>
      </c>
      <c r="AJ160" s="96"/>
      <c r="AK160" s="96"/>
      <c r="AL160" s="96"/>
      <c r="AM160" s="96"/>
      <c r="AN160" s="96"/>
      <c r="AO160" s="96"/>
      <c r="AP160" s="96"/>
      <c r="AQ160" s="96"/>
      <c r="AR160" s="96"/>
      <c r="AS160" s="96"/>
      <c r="AT160" s="96"/>
      <c r="AU160" s="96"/>
      <c r="AV160" s="96"/>
      <c r="AW160" s="96"/>
      <c r="AX160" s="96"/>
      <c r="AY160" s="96"/>
      <c r="AZ160" s="96"/>
      <c r="BA160" s="96"/>
      <c r="BB160" s="96"/>
      <c r="DJ160" s="87"/>
    </row>
    <row r="161" s="25" customFormat="1" ht="15" customHeight="1">
      <c r="A161" t="s" s="13">
        <v>397</v>
      </c>
      <c r="B161" s="31">
        <v>3807</v>
      </c>
      <c r="C161" t="s" s="13">
        <v>238</v>
      </c>
      <c r="D161" t="s" s="13">
        <v>153</v>
      </c>
      <c r="F161" t="s" s="13">
        <v>382</v>
      </c>
      <c r="G161" s="77">
        <v>230000</v>
      </c>
      <c r="J161" s="31">
        <v>16</v>
      </c>
      <c r="K161" s="34">
        <f>G161/1000/J161</f>
        <v>14.375</v>
      </c>
      <c r="L161" s="35">
        <v>42769</v>
      </c>
      <c r="N161" s="36"/>
      <c r="O161" s="36"/>
      <c r="AF161" s="38">
        <f>R161+S161</f>
        <v>0</v>
      </c>
      <c r="AG161" s="38">
        <f>T161</f>
        <v>0</v>
      </c>
      <c r="AH161" s="67">
        <f>IF(T161&gt;0,((AC161/AB161)+(AE161/AD161)+(AF161/AG161))/3)</f>
        <v>0</v>
      </c>
      <c r="AJ161" s="96"/>
      <c r="AK161" s="96"/>
      <c r="AL161" s="96"/>
      <c r="AM161" s="96"/>
      <c r="AN161" s="96"/>
      <c r="AO161" s="96"/>
      <c r="AP161" s="96"/>
      <c r="AQ161" s="96"/>
      <c r="AR161" s="96"/>
      <c r="AS161" s="96"/>
      <c r="AT161" s="96"/>
      <c r="AU161" s="96"/>
      <c r="AV161" s="96"/>
      <c r="AW161" s="96"/>
      <c r="AX161" s="96"/>
      <c r="AY161" s="96"/>
      <c r="AZ161" s="96"/>
      <c r="BA161" s="96"/>
      <c r="BB161" s="96"/>
      <c r="DJ161" s="87"/>
    </row>
    <row r="162" s="25" customFormat="1" ht="15" customHeight="1">
      <c r="A162" t="s" s="13">
        <v>374</v>
      </c>
      <c r="B162" s="31">
        <v>3681</v>
      </c>
      <c r="C162" t="s" s="13">
        <v>152</v>
      </c>
      <c r="D162" t="s" s="13">
        <v>239</v>
      </c>
      <c r="F162" t="s" s="13">
        <v>382</v>
      </c>
      <c r="G162" s="77">
        <v>300000</v>
      </c>
      <c r="J162" s="31">
        <v>10</v>
      </c>
      <c r="K162" s="34">
        <f>IF(G162&gt;0,G162/1000/J162,"")</f>
        <v>30</v>
      </c>
      <c r="N162" s="36"/>
      <c r="O162" s="36"/>
      <c r="AF162" s="38">
        <f>R162+S162</f>
        <v>0</v>
      </c>
      <c r="AG162" s="38">
        <f>T162</f>
        <v>0</v>
      </c>
      <c r="AH162" s="67">
        <f>IF(T162&gt;0,((AC162/AB162)+(AE162/AD162)+(AF162/AG162))/3)</f>
        <v>0</v>
      </c>
      <c r="AJ162" t="s" s="13">
        <v>174</v>
      </c>
      <c r="AK162" t="s" s="13">
        <v>174</v>
      </c>
      <c r="AL162" t="s" s="13">
        <v>174</v>
      </c>
      <c r="DJ162" s="87"/>
    </row>
    <row r="163" s="25" customFormat="1" ht="15" customHeight="1">
      <c r="A163" t="s" s="13">
        <v>398</v>
      </c>
      <c r="B163" s="31">
        <v>3782</v>
      </c>
      <c r="C163" t="s" s="13">
        <v>152</v>
      </c>
      <c r="D163" t="s" s="13">
        <v>239</v>
      </c>
      <c r="F163" t="s" s="13">
        <v>382</v>
      </c>
      <c r="G163" s="77">
        <v>200000</v>
      </c>
      <c r="J163" s="31">
        <v>8</v>
      </c>
      <c r="K163" s="34">
        <f>IF(G163&gt;0,G163/1000/J163,"")</f>
        <v>25</v>
      </c>
      <c r="N163" s="36"/>
      <c r="O163" s="36"/>
      <c r="AF163" s="38">
        <f>R163+S163</f>
        <v>0</v>
      </c>
      <c r="AG163" s="38">
        <f>T163</f>
        <v>0</v>
      </c>
      <c r="AH163" s="67">
        <f>IF(T163&gt;0,((AC163/AB163)+(AE163/AD163)+(AF163/AG163))/3)</f>
        <v>0</v>
      </c>
      <c r="AJ163" s="96"/>
      <c r="AK163" s="96"/>
      <c r="AL163" s="96"/>
      <c r="DJ163" s="87"/>
    </row>
    <row r="164" s="25" customFormat="1" ht="15" customHeight="1">
      <c r="A164" t="s" s="13">
        <v>399</v>
      </c>
      <c r="B164" s="31">
        <v>3815</v>
      </c>
      <c r="C164" t="s" s="13">
        <v>238</v>
      </c>
      <c r="F164" t="s" s="13">
        <v>382</v>
      </c>
      <c r="G164" s="77">
        <v>400000</v>
      </c>
      <c r="J164" s="31">
        <v>12</v>
      </c>
      <c r="K164" s="34">
        <f>IF(G164&gt;0,G164/1000/J164,"")</f>
        <v>33.33333333333334</v>
      </c>
      <c r="N164" s="36"/>
      <c r="O164" s="36"/>
      <c r="AF164" s="38">
        <f>R164+S164</f>
        <v>0</v>
      </c>
      <c r="AG164" s="38">
        <f>T164</f>
        <v>0</v>
      </c>
      <c r="AH164" s="67">
        <f>IF(T164&gt;0,((AC164/AB164)+(AE164/AD164)+(AF164/AG164))/3)</f>
        <v>0</v>
      </c>
      <c r="AJ164" t="s" s="13">
        <v>174</v>
      </c>
      <c r="AK164" t="s" s="13">
        <v>174</v>
      </c>
      <c r="AL164" t="s" s="13">
        <v>174</v>
      </c>
      <c r="AM164" t="s" s="13">
        <v>174</v>
      </c>
      <c r="AN164" t="s" s="13">
        <v>174</v>
      </c>
      <c r="AO164" t="s" s="13">
        <v>174</v>
      </c>
      <c r="AP164" t="s" s="13">
        <v>174</v>
      </c>
      <c r="AQ164" t="s" s="13">
        <v>174</v>
      </c>
      <c r="AR164" t="s" s="13">
        <v>174</v>
      </c>
      <c r="AS164" t="s" s="13">
        <v>174</v>
      </c>
      <c r="AT164" t="s" s="13">
        <v>174</v>
      </c>
      <c r="DJ164" s="87"/>
    </row>
    <row r="165" s="25" customFormat="1" ht="15" customHeight="1">
      <c r="A165" t="s" s="13">
        <v>400</v>
      </c>
      <c r="B165" s="31">
        <v>5001</v>
      </c>
      <c r="C165" t="s" s="13">
        <v>152</v>
      </c>
      <c r="D165" t="s" s="13">
        <v>241</v>
      </c>
      <c r="F165" t="s" s="13">
        <v>382</v>
      </c>
      <c r="G165" s="77">
        <v>150000</v>
      </c>
      <c r="J165" s="31">
        <v>12</v>
      </c>
      <c r="K165" s="34">
        <f>IF(G165&gt;0,G165/1000/J165,"")</f>
        <v>12.5</v>
      </c>
      <c r="N165" s="36"/>
      <c r="O165" s="36"/>
      <c r="AF165" s="38">
        <f>R165+S165</f>
        <v>0</v>
      </c>
      <c r="AG165" s="38">
        <f>T165</f>
        <v>0</v>
      </c>
      <c r="AH165" s="67">
        <f>IF(T165&gt;0,((AC165/AB165)+(AE165/AD165)+(AF165/AG165))/3)</f>
        <v>0</v>
      </c>
      <c r="AJ165" t="s" s="13">
        <v>174</v>
      </c>
      <c r="AK165" t="s" s="13">
        <v>174</v>
      </c>
      <c r="AL165" t="s" s="13">
        <v>174</v>
      </c>
      <c r="AM165" t="s" s="13">
        <v>174</v>
      </c>
      <c r="AN165" t="s" s="13">
        <v>174</v>
      </c>
      <c r="AO165" t="s" s="13">
        <v>174</v>
      </c>
      <c r="AP165" t="s" s="13">
        <v>174</v>
      </c>
      <c r="AQ165" t="s" s="13">
        <v>174</v>
      </c>
      <c r="AR165" s="96"/>
      <c r="AS165" s="96"/>
      <c r="AT165" s="96"/>
      <c r="DJ165" s="87"/>
    </row>
    <row r="166" s="25" customFormat="1" ht="15" customHeight="1">
      <c r="A166" t="s" s="13">
        <v>401</v>
      </c>
      <c r="B166" s="31">
        <v>4037</v>
      </c>
      <c r="C166" t="s" s="13">
        <v>238</v>
      </c>
      <c r="D166" t="s" s="13">
        <v>239</v>
      </c>
      <c r="F166" t="s" s="13">
        <v>382</v>
      </c>
      <c r="G166" s="77">
        <v>60000</v>
      </c>
      <c r="J166" s="31">
        <v>9</v>
      </c>
      <c r="K166" s="34">
        <f>G166/1000/J166</f>
        <v>6.666666666666667</v>
      </c>
      <c r="L166" s="35">
        <v>43038</v>
      </c>
      <c r="N166" s="36"/>
      <c r="O166" s="36"/>
      <c r="AF166" s="38">
        <f>R166+S166</f>
        <v>0</v>
      </c>
      <c r="AG166" s="38">
        <f>T166</f>
        <v>0</v>
      </c>
      <c r="AH166" s="67">
        <f>IF(T166&gt;0,((AC166/AB166)+(AE166/AD166)+(AF166/AG166))/3)</f>
        <v>0</v>
      </c>
      <c r="AM166" s="96"/>
      <c r="AN166" s="96"/>
      <c r="AZ166" s="96"/>
      <c r="BA166" s="96"/>
      <c r="BB166" s="96"/>
      <c r="DJ166" s="87"/>
    </row>
    <row r="167" s="25" customFormat="1" ht="15" customHeight="1">
      <c r="A167" t="s" s="13">
        <v>402</v>
      </c>
      <c r="B167" s="31">
        <v>5022</v>
      </c>
      <c r="C167" t="s" s="13">
        <v>152</v>
      </c>
      <c r="D167" t="s" s="13">
        <v>239</v>
      </c>
      <c r="F167" t="s" s="13">
        <v>382</v>
      </c>
      <c r="G167" s="77">
        <v>180000</v>
      </c>
      <c r="J167" s="31">
        <v>12</v>
      </c>
      <c r="K167" s="34">
        <f>IF(G167&gt;0,G167/1000/J167,"")</f>
        <v>15</v>
      </c>
      <c r="N167" s="36"/>
      <c r="O167" s="36"/>
      <c r="AF167" s="38">
        <f>R167+S167</f>
        <v>0</v>
      </c>
      <c r="AG167" s="38">
        <f>T167</f>
        <v>0</v>
      </c>
      <c r="AH167" s="67">
        <f>IF(T167&gt;0,((AC167/AB167)+(AE167/AD167)+(AF167/AG167))/3)</f>
        <v>0</v>
      </c>
      <c r="AJ167" t="s" s="41">
        <v>403</v>
      </c>
      <c r="AK167" t="s" s="41">
        <v>403</v>
      </c>
      <c r="AL167" t="s" s="41">
        <v>403</v>
      </c>
      <c r="AM167" t="s" s="41">
        <v>403</v>
      </c>
      <c r="AN167" t="s" s="41">
        <v>403</v>
      </c>
      <c r="AO167" t="s" s="41">
        <v>403</v>
      </c>
      <c r="AP167" t="s" s="41">
        <v>403</v>
      </c>
      <c r="AQ167" s="158"/>
      <c r="AR167" s="158"/>
      <c r="AS167" s="158"/>
      <c r="AT167" s="158"/>
      <c r="AU167" s="158"/>
      <c r="AV167" s="158"/>
      <c r="AW167" s="158"/>
      <c r="AX167" s="158"/>
      <c r="AY167" s="158"/>
      <c r="AZ167" s="158"/>
      <c r="BA167" s="158"/>
      <c r="BB167" s="96"/>
      <c r="BC167" s="96"/>
      <c r="BD167" s="96"/>
      <c r="BE167" s="96"/>
      <c r="BF167" s="96"/>
      <c r="BG167" s="96"/>
      <c r="BH167" s="96"/>
      <c r="BI167" s="96"/>
      <c r="BJ167" s="96"/>
      <c r="BK167" s="96"/>
      <c r="BL167" s="96"/>
      <c r="BM167" s="96"/>
      <c r="DJ167" s="87"/>
    </row>
    <row r="168" s="25" customFormat="1" ht="15" customHeight="1">
      <c r="A168" t="s" s="13">
        <v>404</v>
      </c>
      <c r="B168" s="31">
        <v>4094</v>
      </c>
      <c r="C168" t="s" s="13">
        <v>238</v>
      </c>
      <c r="D168" t="s" s="13">
        <v>241</v>
      </c>
      <c r="E168" s="81"/>
      <c r="F168" t="s" s="13">
        <v>382</v>
      </c>
      <c r="G168" s="77">
        <v>20000</v>
      </c>
      <c r="J168" s="130">
        <v>5</v>
      </c>
      <c r="K168" s="34">
        <f>IF(G168&gt;0,G168/1000/J168,"")</f>
        <v>4</v>
      </c>
      <c r="N168" s="36"/>
      <c r="O168" s="36"/>
      <c r="AF168" s="38">
        <f>R168+S168</f>
        <v>0</v>
      </c>
      <c r="AG168" s="38">
        <f>T168</f>
        <v>0</v>
      </c>
      <c r="AH168" s="67">
        <f>IF(T168&gt;0,((AC168/AB168)+(AE168/AD168)+(AF168/AG168))/3)</f>
        <v>0</v>
      </c>
      <c r="AJ168" s="96"/>
      <c r="AK168" s="96"/>
      <c r="AL168" s="96"/>
      <c r="AM168" s="96"/>
      <c r="AN168" s="96"/>
      <c r="AO168" s="96"/>
      <c r="AP168" s="96"/>
      <c r="AQ168" s="96"/>
      <c r="AR168" s="159"/>
      <c r="AS168" s="96"/>
      <c r="AT168" s="96"/>
      <c r="AU168" s="96"/>
      <c r="AV168" s="96"/>
      <c r="AW168" s="96"/>
      <c r="AX168" s="96"/>
      <c r="AY168" s="96"/>
      <c r="AZ168" s="96"/>
      <c r="BA168" s="96"/>
      <c r="BB168" s="96"/>
      <c r="DJ168" s="87"/>
    </row>
    <row r="169" s="25" customFormat="1" ht="15" customHeight="1">
      <c r="A169" t="s" s="13">
        <v>405</v>
      </c>
      <c r="B169" s="31">
        <v>3560</v>
      </c>
      <c r="C169" t="s" s="13">
        <v>238</v>
      </c>
      <c r="D169" t="s" s="13">
        <v>153</v>
      </c>
      <c r="E169" t="s" s="13">
        <v>173</v>
      </c>
      <c r="F169" t="s" s="13">
        <v>382</v>
      </c>
      <c r="G169" s="77">
        <v>90000</v>
      </c>
      <c r="J169" s="31">
        <v>10</v>
      </c>
      <c r="K169" s="34">
        <f>G169/1000/J169</f>
        <v>9</v>
      </c>
      <c r="L169" s="35">
        <v>42910</v>
      </c>
      <c r="N169" s="36"/>
      <c r="O169" s="36"/>
      <c r="AF169" s="38">
        <f>R169+S169</f>
        <v>0</v>
      </c>
      <c r="AG169" s="38">
        <f>T169</f>
        <v>0</v>
      </c>
      <c r="AH169" s="67">
        <f>IF(T169&gt;0,((AC169/AB169)+(AE169/AD169)+(AF169/AG169))/3)</f>
        <v>0</v>
      </c>
      <c r="AJ169" t="s" s="41">
        <v>281</v>
      </c>
      <c r="AK169" t="s" s="41">
        <v>281</v>
      </c>
      <c r="AL169" t="s" s="41">
        <v>281</v>
      </c>
      <c r="AM169" t="s" s="41">
        <v>281</v>
      </c>
      <c r="AN169" s="96"/>
      <c r="AO169" s="96"/>
      <c r="AP169" t="s" s="41">
        <v>281</v>
      </c>
      <c r="AQ169" t="s" s="41">
        <v>281</v>
      </c>
      <c r="AR169" t="s" s="41">
        <v>281</v>
      </c>
      <c r="AS169" t="s" s="41">
        <v>281</v>
      </c>
      <c r="AT169" t="s" s="41">
        <v>281</v>
      </c>
      <c r="AU169" t="s" s="41">
        <v>281</v>
      </c>
      <c r="AV169" t="s" s="41">
        <v>281</v>
      </c>
      <c r="AW169" t="s" s="41">
        <v>281</v>
      </c>
      <c r="AX169" t="s" s="41">
        <v>281</v>
      </c>
      <c r="AY169" t="s" s="13">
        <v>157</v>
      </c>
      <c r="AZ169" t="s" s="13">
        <v>158</v>
      </c>
      <c r="BA169" t="s" s="13">
        <v>159</v>
      </c>
      <c r="BB169" t="s" s="13">
        <v>160</v>
      </c>
      <c r="BC169" t="s" s="13">
        <v>161</v>
      </c>
      <c r="BD169" t="s" s="13">
        <v>162</v>
      </c>
      <c r="BE169" t="s" s="13">
        <v>163</v>
      </c>
      <c r="BF169" t="s" s="13">
        <v>164</v>
      </c>
      <c r="BG169" s="122"/>
      <c r="BH169" s="122"/>
      <c r="BI169" s="122"/>
      <c r="BJ169" s="122"/>
      <c r="BK169" s="122"/>
      <c r="BL169" s="122"/>
      <c r="BM169" s="122"/>
      <c r="BN169" s="122"/>
      <c r="BO169" s="122"/>
      <c r="DJ169" s="87"/>
    </row>
    <row r="170" s="25" customFormat="1" ht="15" customHeight="1">
      <c r="A170" t="s" s="13">
        <v>406</v>
      </c>
      <c r="B170" s="31">
        <v>5054</v>
      </c>
      <c r="C170" t="s" s="13">
        <v>152</v>
      </c>
      <c r="D170" t="s" s="13">
        <v>153</v>
      </c>
      <c r="E170" s="81"/>
      <c r="F170" t="s" s="13">
        <v>382</v>
      </c>
      <c r="G170" s="77">
        <v>15000</v>
      </c>
      <c r="H170" s="31">
        <v>6</v>
      </c>
      <c r="I170" s="33">
        <f>G170/1000/H170</f>
        <v>2.5</v>
      </c>
      <c r="J170" s="130">
        <v>6</v>
      </c>
      <c r="K170" s="34">
        <f>IF(G170&gt;0,G170/1000/J170,"")</f>
        <v>2.5</v>
      </c>
      <c r="N170" s="36"/>
      <c r="O170" s="36"/>
      <c r="AF170" s="38">
        <f>R170+S170</f>
        <v>0</v>
      </c>
      <c r="AG170" s="38">
        <f>T170</f>
        <v>0</v>
      </c>
      <c r="AH170" s="67">
        <f>IF(T170&gt;0,((AC170/AB170)+(AE170/AD170)+(AF170/AG170))/3)</f>
        <v>0</v>
      </c>
      <c r="AJ170" s="96"/>
      <c r="AK170" s="96"/>
      <c r="AL170" s="96"/>
      <c r="AM170" s="96"/>
      <c r="AN170" s="96"/>
      <c r="AO170" s="96"/>
      <c r="AP170" s="96"/>
      <c r="AQ170" s="96"/>
      <c r="AR170" s="96"/>
      <c r="AS170" s="96"/>
      <c r="AT170" s="96"/>
      <c r="AU170" s="96"/>
      <c r="AV170" s="96"/>
      <c r="AW170" t="s" s="125">
        <v>407</v>
      </c>
      <c r="AX170" t="s" s="125">
        <v>266</v>
      </c>
      <c r="AY170" t="s" s="125">
        <v>266</v>
      </c>
      <c r="AZ170" t="s" s="125">
        <v>266</v>
      </c>
      <c r="BA170" t="s" s="125">
        <v>266</v>
      </c>
      <c r="BB170" t="s" s="41">
        <v>260</v>
      </c>
      <c r="BC170" t="s" s="41">
        <v>260</v>
      </c>
      <c r="BD170" t="s" s="41">
        <v>260</v>
      </c>
      <c r="BE170" t="s" s="41">
        <v>268</v>
      </c>
      <c r="BF170" t="s" s="127">
        <v>268</v>
      </c>
      <c r="BG170" t="s" s="136">
        <v>260</v>
      </c>
      <c r="DJ170" s="87"/>
    </row>
    <row r="171" s="25" customFormat="1" ht="15" customHeight="1">
      <c r="A171" t="s" s="13">
        <v>408</v>
      </c>
      <c r="B171" s="130">
        <v>4125</v>
      </c>
      <c r="C171" t="s" s="13">
        <v>238</v>
      </c>
      <c r="D171" t="s" s="129">
        <v>239</v>
      </c>
      <c r="E171" s="81"/>
      <c r="F171" t="s" s="13">
        <v>382</v>
      </c>
      <c r="G171" s="77">
        <v>80000</v>
      </c>
      <c r="I171" s="57">
        <f>G171/1000/H171</f>
      </c>
      <c r="J171" s="130">
        <v>9</v>
      </c>
      <c r="K171" s="34">
        <f>IF(G171&gt;0,G171/1000/J171,"")</f>
        <v>8.888888888888889</v>
      </c>
      <c r="N171" s="36"/>
      <c r="O171" s="36"/>
      <c r="AF171" s="38">
        <f>R171+S171</f>
        <v>0</v>
      </c>
      <c r="AG171" s="38">
        <f>T171</f>
        <v>0</v>
      </c>
      <c r="AH171" s="67">
        <f>IF(T171&gt;0,((AC171/AB171)+(AE171/AD171)+(AF171/AG171))/3)</f>
        <v>0</v>
      </c>
      <c r="AJ171" s="96"/>
      <c r="AK171" s="96"/>
      <c r="AL171" s="96"/>
      <c r="AM171" s="96"/>
      <c r="AN171" s="96"/>
      <c r="AO171" s="96"/>
      <c r="AP171" s="96"/>
      <c r="AQ171" s="96"/>
      <c r="AR171" s="96"/>
      <c r="AS171" s="96"/>
      <c r="AT171" s="96"/>
      <c r="AU171" s="96"/>
      <c r="AV171" s="96"/>
      <c r="AW171" s="96"/>
      <c r="AX171" s="96"/>
      <c r="AY171" s="96"/>
      <c r="AZ171" s="96"/>
      <c r="BA171" s="96"/>
      <c r="BB171" s="96"/>
      <c r="DJ171" s="87"/>
    </row>
    <row r="172" s="25" customFormat="1" ht="15" customHeight="1">
      <c r="A172" t="s" s="13">
        <v>409</v>
      </c>
      <c r="B172" s="130">
        <v>4108</v>
      </c>
      <c r="C172" t="s" s="13">
        <v>238</v>
      </c>
      <c r="D172" t="s" s="129">
        <v>239</v>
      </c>
      <c r="E172" s="81"/>
      <c r="F172" t="s" s="13">
        <v>382</v>
      </c>
      <c r="G172" s="77">
        <v>100000</v>
      </c>
      <c r="H172" s="31">
        <v>10</v>
      </c>
      <c r="I172" s="33">
        <f>G172/1000/H172</f>
        <v>10</v>
      </c>
      <c r="J172" s="130">
        <v>8</v>
      </c>
      <c r="K172" s="34">
        <f>IF(G172&gt;0,G172/1000/J172,"")</f>
        <v>12.5</v>
      </c>
      <c r="N172" s="36"/>
      <c r="O172" s="36"/>
      <c r="V172" s="38">
        <f>IF(U172&gt;0,U172-M172)</f>
        <v>0</v>
      </c>
      <c r="X172" s="38">
        <f>IF(W172&gt;0,W172-U172)</f>
        <v>0</v>
      </c>
      <c r="Z172" s="38">
        <f>IF(Y172&gt;0,Y172-W172)</f>
        <v>0</v>
      </c>
      <c r="AB172" s="38">
        <f>T172*(3/5)</f>
        <v>0</v>
      </c>
      <c r="AD172" s="38">
        <f>T172*2</f>
        <v>0</v>
      </c>
      <c r="AF172" s="38">
        <f>R172+S172</f>
        <v>0</v>
      </c>
      <c r="AG172" s="38">
        <f>T172</f>
        <v>0</v>
      </c>
      <c r="AH172" s="40">
        <f>IF(T172&gt;0,((AC172/AB172)+(AE172/AD172)+(AF172/AG172))/3)</f>
        <v>0</v>
      </c>
      <c r="AJ172" s="96"/>
      <c r="AK172" s="96"/>
      <c r="AL172" s="96"/>
      <c r="AM172" s="96"/>
      <c r="AN172" s="96"/>
      <c r="AO172" s="96"/>
      <c r="AP172" s="96"/>
      <c r="AQ172" s="96"/>
      <c r="AR172" s="96"/>
      <c r="AS172" s="96"/>
      <c r="AT172" s="96"/>
      <c r="AU172" s="96"/>
      <c r="AV172" s="96"/>
      <c r="AW172" s="96"/>
      <c r="AX172" s="96"/>
      <c r="AY172" s="96"/>
      <c r="AZ172" s="96"/>
      <c r="BA172" t="s" s="125">
        <v>410</v>
      </c>
      <c r="BB172" t="s" s="125">
        <v>266</v>
      </c>
      <c r="BC172" t="s" s="125">
        <v>266</v>
      </c>
      <c r="BD172" t="s" s="41">
        <v>174</v>
      </c>
      <c r="BE172" t="s" s="41">
        <v>174</v>
      </c>
      <c r="BF172" t="s" s="127">
        <v>174</v>
      </c>
      <c r="BG172" t="s" s="41">
        <v>174</v>
      </c>
      <c r="BH172" t="s" s="41">
        <v>411</v>
      </c>
      <c r="BI172" t="s" s="41">
        <v>411</v>
      </c>
      <c r="BJ172" t="s" s="41">
        <v>411</v>
      </c>
      <c r="BK172" t="s" s="41">
        <v>411</v>
      </c>
      <c r="BL172" t="s" s="41">
        <v>411</v>
      </c>
      <c r="BM172" t="s" s="41">
        <v>411</v>
      </c>
      <c r="BN172" t="s" s="41">
        <v>411</v>
      </c>
      <c r="BO172" t="s" s="41">
        <v>411</v>
      </c>
      <c r="BP172" t="s" s="41">
        <v>411</v>
      </c>
      <c r="BQ172" t="s" s="136">
        <v>411</v>
      </c>
      <c r="DJ172" s="87"/>
    </row>
    <row r="173" s="25" customFormat="1" ht="15" customHeight="1">
      <c r="A173" t="s" s="13">
        <v>412</v>
      </c>
      <c r="B173" s="31">
        <v>4104</v>
      </c>
      <c r="C173" t="s" s="13">
        <v>238</v>
      </c>
      <c r="D173" t="s" s="13">
        <v>239</v>
      </c>
      <c r="E173" t="s" s="129">
        <v>154</v>
      </c>
      <c r="F173" t="s" s="13">
        <v>382</v>
      </c>
      <c r="G173" s="77">
        <v>180000</v>
      </c>
      <c r="H173" s="31">
        <v>6</v>
      </c>
      <c r="I173" s="33">
        <f>G173/1000/H173</f>
        <v>30</v>
      </c>
      <c r="J173" s="130">
        <v>16</v>
      </c>
      <c r="K173" s="34">
        <f>IF(G173&gt;0,G173/1000/J173,"")</f>
        <v>11.25</v>
      </c>
      <c r="L173" s="35">
        <v>43217</v>
      </c>
      <c r="N173" s="36"/>
      <c r="O173" s="36"/>
      <c r="V173" s="38">
        <f>IF(U173&gt;0,U173-Q173)</f>
        <v>0</v>
      </c>
      <c r="X173" s="38">
        <f>IF(W173&gt;0,W173-U173)</f>
        <v>0</v>
      </c>
      <c r="Z173" s="38">
        <f>IF(Y173&gt;0,Y173-W173)</f>
        <v>0</v>
      </c>
      <c r="AB173" s="38">
        <f>T173*(3/5)</f>
        <v>0</v>
      </c>
      <c r="AD173" s="38">
        <f>T173*2</f>
        <v>0</v>
      </c>
      <c r="AF173" s="38">
        <f>R173+S173</f>
        <v>0</v>
      </c>
      <c r="AG173" s="38">
        <f>T173</f>
        <v>0</v>
      </c>
      <c r="AH173" s="40">
        <f>IF(T173&gt;0,((AC173/AB173)+(AE173/AD173)+(AF173/AG173))/3)</f>
        <v>0</v>
      </c>
      <c r="AJ173" s="96"/>
      <c r="AK173" s="96"/>
      <c r="AL173" s="96"/>
      <c r="AM173" s="96"/>
      <c r="AN173" s="96"/>
      <c r="AO173" s="96"/>
      <c r="AP173" s="96"/>
      <c r="AQ173" s="96"/>
      <c r="AR173" s="96"/>
      <c r="AS173" s="96"/>
      <c r="AT173" s="96"/>
      <c r="AU173" s="96"/>
      <c r="AV173" s="96"/>
      <c r="AW173" s="96"/>
      <c r="AX173" s="96"/>
      <c r="AY173" t="s" s="125">
        <v>273</v>
      </c>
      <c r="AZ173" t="s" s="125">
        <v>266</v>
      </c>
      <c r="BA173" t="s" s="125">
        <v>266</v>
      </c>
      <c r="BB173" t="s" s="125">
        <v>266</v>
      </c>
      <c r="BC173" t="s" s="41">
        <v>413</v>
      </c>
      <c r="BD173" t="s" s="41">
        <v>413</v>
      </c>
      <c r="BE173" t="s" s="41">
        <v>413</v>
      </c>
      <c r="BF173" t="s" s="127">
        <v>413</v>
      </c>
      <c r="BG173" t="s" s="41">
        <v>413</v>
      </c>
      <c r="BH173" t="s" s="41">
        <v>413</v>
      </c>
      <c r="BI173" t="s" s="41">
        <v>413</v>
      </c>
      <c r="BJ173" t="s" s="41">
        <v>413</v>
      </c>
      <c r="BK173" t="s" s="136">
        <v>413</v>
      </c>
      <c r="BL173" t="s" s="13">
        <v>157</v>
      </c>
      <c r="BM173" t="s" s="13">
        <v>158</v>
      </c>
      <c r="BN173" t="s" s="13">
        <v>159</v>
      </c>
      <c r="BO173" t="s" s="13">
        <v>160</v>
      </c>
      <c r="BP173" t="s" s="13">
        <v>161</v>
      </c>
      <c r="BQ173" t="s" s="13">
        <v>162</v>
      </c>
      <c r="BR173" t="s" s="13">
        <v>163</v>
      </c>
      <c r="BS173" t="s" s="13">
        <v>164</v>
      </c>
      <c r="BT173" t="s" s="13">
        <v>165</v>
      </c>
      <c r="BU173" t="s" s="13">
        <v>166</v>
      </c>
      <c r="BV173" s="134"/>
      <c r="BW173" s="134"/>
      <c r="BX173" s="134"/>
      <c r="BY173" s="134"/>
      <c r="BZ173" s="134"/>
      <c r="CA173" s="134"/>
      <c r="CB173" s="134"/>
      <c r="CC173" s="134"/>
      <c r="CD173" s="134"/>
      <c r="CE173" s="134"/>
      <c r="CF173" s="134"/>
      <c r="CG173" s="134"/>
      <c r="CI173" s="134"/>
      <c r="CJ173" s="134"/>
      <c r="CK173" s="134"/>
      <c r="CL173" s="134"/>
      <c r="DJ173" s="87"/>
    </row>
    <row r="174" s="25" customFormat="1" ht="15" customHeight="1">
      <c r="A174" t="s" s="13">
        <v>414</v>
      </c>
      <c r="B174" s="130">
        <v>5029</v>
      </c>
      <c r="C174" t="s" s="13">
        <v>152</v>
      </c>
      <c r="D174" t="s" s="129">
        <v>153</v>
      </c>
      <c r="E174" s="81"/>
      <c r="F174" t="s" s="13">
        <v>382</v>
      </c>
      <c r="G174" s="77">
        <v>200000</v>
      </c>
      <c r="H174" s="31">
        <v>12</v>
      </c>
      <c r="I174" s="33">
        <f>G174/1000/H174</f>
        <v>16.66666666666667</v>
      </c>
      <c r="J174" s="130">
        <v>16</v>
      </c>
      <c r="K174" s="34">
        <f>IF(G174&gt;0,G174/1000/J174,"")</f>
        <v>12.5</v>
      </c>
      <c r="N174" s="36"/>
      <c r="O174" s="36"/>
      <c r="V174" s="38">
        <f>IF(U174&gt;0,U174-Q174)</f>
        <v>0</v>
      </c>
      <c r="X174" s="38">
        <f>IF(W174&gt;0,W174-U174)</f>
        <v>0</v>
      </c>
      <c r="Z174" s="38">
        <f>IF(Y174&gt;0,Y174-W174)</f>
        <v>0</v>
      </c>
      <c r="AB174" s="38">
        <f>T174*(3/5)</f>
        <v>0</v>
      </c>
      <c r="AD174" s="38">
        <f>T174*2</f>
        <v>0</v>
      </c>
      <c r="AF174" s="38">
        <f>R174+S174</f>
        <v>0</v>
      </c>
      <c r="AG174" s="38">
        <f>T174</f>
        <v>0</v>
      </c>
      <c r="AH174" s="40">
        <f>IF(T174&gt;0,((AC174/AB174)+(AE174/AD174)+(AF174/AG174))/3)</f>
        <v>0</v>
      </c>
      <c r="AJ174" s="96"/>
      <c r="AK174" s="96"/>
      <c r="AL174" s="96"/>
      <c r="AM174" s="96"/>
      <c r="AN174" s="96"/>
      <c r="AO174" s="96"/>
      <c r="AP174" s="96"/>
      <c r="AQ174" s="96"/>
      <c r="AR174" s="96"/>
      <c r="AS174" s="96"/>
      <c r="AT174" s="96"/>
      <c r="AU174" s="96"/>
      <c r="AV174" s="96"/>
      <c r="AW174" s="96"/>
      <c r="AX174" s="96"/>
      <c r="AY174" s="96"/>
      <c r="AZ174" s="96"/>
      <c r="BA174" s="96"/>
      <c r="BB174" s="96"/>
      <c r="BG174" t="s" s="125">
        <v>415</v>
      </c>
      <c r="BH174" t="s" s="125">
        <v>266</v>
      </c>
      <c r="BI174" t="s" s="125">
        <v>266</v>
      </c>
      <c r="BJ174" t="s" s="125">
        <v>266</v>
      </c>
      <c r="BK174" t="s" s="125">
        <v>266</v>
      </c>
      <c r="BL174" t="s" s="125">
        <v>266</v>
      </c>
      <c r="BM174" t="s" s="41">
        <v>156</v>
      </c>
      <c r="BN174" t="s" s="41">
        <v>156</v>
      </c>
      <c r="BO174" t="s" s="41">
        <v>156</v>
      </c>
      <c r="BP174" t="s" s="41">
        <v>156</v>
      </c>
      <c r="BQ174" t="s" s="41">
        <v>156</v>
      </c>
      <c r="BR174" t="s" s="41">
        <v>156</v>
      </c>
      <c r="BS174" t="s" s="41">
        <v>156</v>
      </c>
      <c r="BT174" t="s" s="41">
        <v>156</v>
      </c>
      <c r="BU174" t="s" s="41">
        <v>156</v>
      </c>
      <c r="BV174" t="s" s="41">
        <v>156</v>
      </c>
      <c r="BW174" t="s" s="41">
        <v>156</v>
      </c>
      <c r="BX174" t="s" s="127">
        <v>156</v>
      </c>
      <c r="DJ174" s="87"/>
    </row>
    <row r="175" s="25" customFormat="1" ht="15" customHeight="1">
      <c r="A175" t="s" s="13">
        <v>416</v>
      </c>
      <c r="B175" s="130">
        <v>4127</v>
      </c>
      <c r="C175" t="s" s="13">
        <v>238</v>
      </c>
      <c r="D175" t="s" s="129">
        <v>239</v>
      </c>
      <c r="E175" s="81"/>
      <c r="F175" t="s" s="13">
        <v>382</v>
      </c>
      <c r="G175" s="77">
        <v>100000</v>
      </c>
      <c r="H175" s="31">
        <v>8</v>
      </c>
      <c r="I175" s="33">
        <f>G175/1000/H175</f>
        <v>12.5</v>
      </c>
      <c r="J175" s="130">
        <v>12</v>
      </c>
      <c r="K175" s="34">
        <f>IF(G175&gt;0,G175/1000/J175,"")</f>
        <v>8.333333333333334</v>
      </c>
      <c r="N175" s="36"/>
      <c r="O175" s="36"/>
      <c r="V175" s="38">
        <f>IF(U175&gt;0,U175-Q175)</f>
        <v>0</v>
      </c>
      <c r="X175" s="38">
        <f>IF(W175&gt;0,W175-U175)</f>
        <v>0</v>
      </c>
      <c r="Z175" s="38">
        <f>IF(Y175&gt;0,Y175-W175)</f>
        <v>0</v>
      </c>
      <c r="AB175" s="38">
        <f>T175*(3/5)</f>
        <v>0</v>
      </c>
      <c r="AD175" s="38">
        <f>T175*2</f>
        <v>0</v>
      </c>
      <c r="AF175" s="38">
        <f>R175+S175</f>
        <v>0</v>
      </c>
      <c r="AG175" s="38">
        <f>T175</f>
        <v>0</v>
      </c>
      <c r="AH175" s="40">
        <f>IF(T175&gt;0,((AC175/AB175)+(AE175/AD175)+(AF175/AG175))/3)</f>
        <v>0</v>
      </c>
      <c r="AJ175" s="96"/>
      <c r="AK175" s="96"/>
      <c r="AL175" s="96"/>
      <c r="AM175" s="96"/>
      <c r="AN175" s="96"/>
      <c r="AO175" s="96"/>
      <c r="AP175" s="96"/>
      <c r="AQ175" s="96"/>
      <c r="AR175" s="96"/>
      <c r="AS175" s="96"/>
      <c r="AT175" s="96"/>
      <c r="AU175" s="96"/>
      <c r="AV175" s="96"/>
      <c r="AW175" s="96"/>
      <c r="AX175" s="96"/>
      <c r="AY175" s="96"/>
      <c r="AZ175" s="96"/>
      <c r="BA175" s="96"/>
      <c r="BB175" s="96"/>
      <c r="BG175" t="s" s="125">
        <v>417</v>
      </c>
      <c r="BH175" t="s" s="125">
        <v>266</v>
      </c>
      <c r="BI175" t="s" s="125">
        <v>266</v>
      </c>
      <c r="BJ175" t="s" s="125">
        <v>266</v>
      </c>
      <c r="BK175" t="s" s="41">
        <v>418</v>
      </c>
      <c r="BL175" t="s" s="41">
        <v>418</v>
      </c>
      <c r="BM175" t="s" s="41">
        <v>418</v>
      </c>
      <c r="BN175" t="s" s="127">
        <v>418</v>
      </c>
      <c r="BO175" t="s" s="41">
        <v>418</v>
      </c>
      <c r="BP175" t="s" s="41">
        <v>418</v>
      </c>
      <c r="BQ175" t="s" s="41">
        <v>418</v>
      </c>
      <c r="BR175" t="s" s="136">
        <v>418</v>
      </c>
      <c r="DJ175" s="87"/>
    </row>
    <row r="176" s="25" customFormat="1" ht="15" customHeight="1">
      <c r="A176" t="s" s="13">
        <v>419</v>
      </c>
      <c r="B176" s="31">
        <v>5081</v>
      </c>
      <c r="C176" t="s" s="13">
        <v>152</v>
      </c>
      <c r="D176" t="s" s="13">
        <v>153</v>
      </c>
      <c r="E176" t="s" s="13">
        <v>182</v>
      </c>
      <c r="F176" t="s" s="13">
        <v>382</v>
      </c>
      <c r="G176" s="77">
        <v>85000</v>
      </c>
      <c r="I176" s="57">
        <f>G176/1000/H176</f>
      </c>
      <c r="J176" s="31">
        <v>11</v>
      </c>
      <c r="K176" s="34">
        <f>IF(G176&gt;0,G176/1000/J176,"")</f>
        <v>7.727272727272728</v>
      </c>
      <c r="N176" s="36"/>
      <c r="O176" s="36"/>
      <c r="AF176" s="38">
        <f>R176+S176</f>
        <v>0</v>
      </c>
      <c r="AG176" s="38">
        <f>T176</f>
        <v>0</v>
      </c>
      <c r="AH176" s="67">
        <f>IF(T176&gt;0,((AC176/AB176)+(AE176/AD176)+(AF176/AG176))/3)</f>
        <v>0</v>
      </c>
      <c r="CA176" s="142"/>
      <c r="CG176" s="59"/>
      <c r="CI176" s="59"/>
      <c r="CJ176" s="59"/>
      <c r="CK176" s="59"/>
      <c r="CL176" s="59"/>
      <c r="CM176" s="59"/>
      <c r="CN176" s="59"/>
      <c r="CO176" s="59"/>
      <c r="CP176" s="59"/>
      <c r="CQ176" s="59"/>
      <c r="CR176" s="59"/>
      <c r="DJ176" s="87"/>
    </row>
    <row r="177" s="25" customFormat="1" ht="15" customHeight="1">
      <c r="A177" t="s" s="13">
        <v>420</v>
      </c>
      <c r="B177" s="31">
        <v>6042</v>
      </c>
      <c r="C177" t="s" s="13">
        <v>185</v>
      </c>
      <c r="D177" t="s" s="13">
        <v>229</v>
      </c>
      <c r="E177" t="s" s="13">
        <v>212</v>
      </c>
      <c r="F177" t="s" s="13">
        <v>382</v>
      </c>
      <c r="G177" s="77">
        <v>40000</v>
      </c>
      <c r="H177" s="31">
        <v>12</v>
      </c>
      <c r="I177" s="33">
        <f>G177/1000/H177</f>
        <v>3.333333333333333</v>
      </c>
      <c r="J177" s="31">
        <v>4</v>
      </c>
      <c r="K177" s="34">
        <f>IF(G177&gt;0,G177/1000/J177,"")</f>
        <v>10</v>
      </c>
      <c r="L177" s="35">
        <v>43412</v>
      </c>
      <c r="V177" s="38">
        <f>IF(U177&gt;0,U177-Q177)</f>
        <v>0</v>
      </c>
      <c r="X177" s="38">
        <f>IF(W177&gt;0,W177-U177)</f>
        <v>0</v>
      </c>
      <c r="Z177" s="38">
        <f>IF(Y177&gt;0,Y177-W177)</f>
        <v>0</v>
      </c>
      <c r="AB177" s="38">
        <f>T177*(3/5)</f>
        <v>0</v>
      </c>
      <c r="AD177" s="38">
        <f>T177*2</f>
        <v>0</v>
      </c>
      <c r="AF177" s="38">
        <f>R177+S177</f>
        <v>0</v>
      </c>
      <c r="AG177" s="38">
        <f>T177</f>
        <v>0</v>
      </c>
      <c r="AH177" s="67">
        <f>IF(T177&gt;0,((AC177/AB177)+(AE177/AD177)+(AF177/AG177))/3)</f>
        <v>0</v>
      </c>
      <c r="CD177" t="s" s="41">
        <v>421</v>
      </c>
      <c r="CE177" t="s" s="41">
        <v>421</v>
      </c>
      <c r="CF177" t="s" s="41">
        <v>421</v>
      </c>
      <c r="CG177" t="s" s="41">
        <v>421</v>
      </c>
      <c r="CI177" t="s" s="41">
        <v>421</v>
      </c>
      <c r="CJ177" t="s" s="41">
        <v>421</v>
      </c>
      <c r="CK177" t="s" s="41">
        <v>421</v>
      </c>
      <c r="CL177" t="s" s="41">
        <v>421</v>
      </c>
      <c r="CM177" t="s" s="41">
        <v>421</v>
      </c>
      <c r="CN177" t="s" s="41">
        <v>421</v>
      </c>
      <c r="CO177" t="s" s="41">
        <v>421</v>
      </c>
      <c r="CP177" t="s" s="41">
        <v>421</v>
      </c>
      <c r="CQ177" t="s" s="13">
        <v>157</v>
      </c>
      <c r="CR177" t="s" s="13">
        <v>158</v>
      </c>
      <c r="CS177" t="s" s="13">
        <v>159</v>
      </c>
      <c r="CT177" t="s" s="13">
        <v>160</v>
      </c>
      <c r="CU177" t="s" s="13">
        <v>161</v>
      </c>
      <c r="CV177" t="s" s="13">
        <v>162</v>
      </c>
      <c r="CX177" s="111">
        <f>$K177</f>
        <v>10</v>
      </c>
      <c r="CY177" s="111">
        <f>$K177</f>
        <v>10</v>
      </c>
      <c r="CZ177" s="111">
        <f>$K177</f>
        <v>10</v>
      </c>
      <c r="DA177" s="111">
        <f>$K177</f>
        <v>10</v>
      </c>
    </row>
    <row r="178" s="25" customFormat="1" ht="15" customHeight="1">
      <c r="I178" s="33"/>
      <c r="K178" s="34"/>
      <c r="N178" s="36"/>
      <c r="O178" s="36"/>
      <c r="AF178" s="38">
        <f>R178+S178</f>
        <v>0</v>
      </c>
      <c r="AG178" s="38">
        <f>T178</f>
        <v>0</v>
      </c>
      <c r="AH178" s="67">
        <f>IF(T178&gt;0,((AC178/AB178)+(AE178/AD178)+(AF178/AG178))/3)</f>
        <v>0</v>
      </c>
      <c r="CG178" s="59"/>
      <c r="CI178" s="59"/>
      <c r="CJ178" s="59"/>
      <c r="CK178" s="59"/>
      <c r="CL178" s="59"/>
      <c r="CM178" s="59"/>
      <c r="CN178" s="59"/>
      <c r="CO178" s="59"/>
      <c r="CP178" s="59"/>
      <c r="CQ178" s="59"/>
      <c r="CR178" s="59"/>
      <c r="DJ178" s="87"/>
    </row>
    <row r="179" s="25" customFormat="1" ht="15" customHeight="1">
      <c r="A179" t="s" s="13">
        <v>422</v>
      </c>
      <c r="B179" s="31">
        <v>3715</v>
      </c>
      <c r="C179" t="s" s="13">
        <v>152</v>
      </c>
      <c r="D179" t="s" s="13">
        <v>239</v>
      </c>
      <c r="E179" t="s" s="13">
        <v>176</v>
      </c>
      <c r="F179" t="s" s="160">
        <v>423</v>
      </c>
      <c r="G179" s="77">
        <v>50000</v>
      </c>
      <c r="J179" s="31">
        <v>9</v>
      </c>
      <c r="K179" s="34">
        <f>G179/1000/J179</f>
        <v>5.555555555555555</v>
      </c>
      <c r="L179" s="35">
        <v>42692</v>
      </c>
      <c r="N179" s="36"/>
      <c r="O179" s="36"/>
      <c r="AF179" s="38">
        <f>R179+S179</f>
        <v>0</v>
      </c>
      <c r="AG179" s="38">
        <f>T179</f>
        <v>0</v>
      </c>
      <c r="AH179" s="67">
        <f>IF(T179&gt;0,((AC179/AB179)+(AE179/AD179)+(AF179/AG179))/3)</f>
        <v>0</v>
      </c>
      <c r="AJ179" t="s" s="128">
        <v>174</v>
      </c>
      <c r="AK179" t="s" s="128">
        <v>174</v>
      </c>
      <c r="AL179" t="s" s="128">
        <v>174</v>
      </c>
      <c r="AM179" t="s" s="128">
        <v>174</v>
      </c>
      <c r="AN179" t="s" s="128">
        <v>174</v>
      </c>
      <c r="AO179" s="158"/>
      <c r="AP179" s="158"/>
      <c r="AQ179" s="158"/>
      <c r="AR179" s="158"/>
      <c r="AS179" s="158"/>
      <c r="AT179" s="158"/>
      <c r="AU179" s="158"/>
      <c r="AV179" s="158"/>
      <c r="AW179" s="158"/>
      <c r="AX179" s="158"/>
      <c r="AY179" s="158"/>
      <c r="AZ179" s="158"/>
      <c r="BA179" s="141"/>
      <c r="BB179" s="141"/>
      <c r="BC179" s="141"/>
      <c r="BD179" s="141"/>
      <c r="BE179" s="141"/>
      <c r="BF179" s="141"/>
      <c r="BG179" s="141"/>
      <c r="BH179" s="141"/>
      <c r="BI179" s="141"/>
      <c r="DJ179" s="87"/>
    </row>
    <row r="180" s="25" customFormat="1" ht="15" customHeight="1">
      <c r="A180" t="s" s="13">
        <v>424</v>
      </c>
      <c r="B180" s="31">
        <v>5007</v>
      </c>
      <c r="C180" t="s" s="13">
        <v>152</v>
      </c>
      <c r="D180" t="s" s="13">
        <v>153</v>
      </c>
      <c r="F180" t="s" s="160">
        <v>423</v>
      </c>
      <c r="G180" s="77">
        <v>100000</v>
      </c>
      <c r="J180" s="31">
        <v>8</v>
      </c>
      <c r="K180" s="34">
        <f>G180/1000/J180</f>
        <v>12.5</v>
      </c>
      <c r="N180" s="36"/>
      <c r="O180" s="36"/>
      <c r="AJ180" s="96"/>
      <c r="AK180" s="96"/>
      <c r="AL180" s="96"/>
      <c r="AM180" s="96"/>
      <c r="AN180" s="96"/>
      <c r="AO180" s="96"/>
      <c r="AP180" s="96"/>
      <c r="AQ180" s="96"/>
      <c r="AR180" s="96"/>
      <c r="AS180" s="96"/>
      <c r="AT180" s="96"/>
      <c r="AU180" s="96"/>
      <c r="AV180" s="96"/>
      <c r="AW180" s="96"/>
      <c r="AX180" s="96"/>
      <c r="AY180" s="96"/>
      <c r="AZ180" s="96"/>
      <c r="BA180" s="96"/>
      <c r="BB180" s="96"/>
      <c r="DJ180" s="87"/>
    </row>
    <row r="181" s="25" customFormat="1" ht="15" customHeight="1">
      <c r="A181" t="s" s="13">
        <v>425</v>
      </c>
      <c r="B181" s="31">
        <v>4021</v>
      </c>
      <c r="C181" t="s" s="13">
        <v>238</v>
      </c>
      <c r="D181" t="s" s="13">
        <v>153</v>
      </c>
      <c r="F181" t="s" s="160">
        <v>423</v>
      </c>
      <c r="K181" t="s" s="13">
        <f>IF(G181&gt;0,G181/1000/J181,"")</f>
      </c>
      <c r="N181" s="36"/>
      <c r="O181" s="36"/>
      <c r="AJ181" s="96"/>
      <c r="AK181" s="96"/>
      <c r="AL181" s="96"/>
      <c r="AM181" s="96"/>
      <c r="AN181" s="96"/>
      <c r="AO181" s="96"/>
      <c r="AP181" s="96"/>
      <c r="AQ181" s="96"/>
      <c r="AR181" s="96"/>
      <c r="AS181" s="96"/>
      <c r="AT181" s="96"/>
      <c r="AU181" s="96"/>
      <c r="AV181" s="96"/>
      <c r="AW181" s="96"/>
      <c r="AX181" s="96"/>
      <c r="AY181" s="96"/>
      <c r="AZ181" s="96"/>
      <c r="BA181" s="96"/>
      <c r="BB181" s="96"/>
      <c r="DJ181" s="87"/>
    </row>
    <row r="182" s="25" customFormat="1" ht="15" customHeight="1">
      <c r="A182" t="s" s="13">
        <v>426</v>
      </c>
      <c r="B182" s="31">
        <v>3667</v>
      </c>
      <c r="C182" t="s" s="13">
        <v>244</v>
      </c>
      <c r="D182" t="s" s="13">
        <v>241</v>
      </c>
      <c r="F182" t="s" s="160">
        <v>423</v>
      </c>
      <c r="G182" s="77">
        <v>90000</v>
      </c>
      <c r="J182" s="31">
        <v>9</v>
      </c>
      <c r="K182" s="34">
        <f>G182/1000/J182</f>
        <v>10</v>
      </c>
      <c r="L182" s="35">
        <v>42913</v>
      </c>
      <c r="N182" s="36"/>
      <c r="O182" s="36"/>
      <c r="AJ182" t="s" s="128">
        <v>174</v>
      </c>
      <c r="AK182" t="s" s="128">
        <v>174</v>
      </c>
      <c r="AL182" t="s" s="128">
        <v>174</v>
      </c>
      <c r="AM182" t="s" s="128">
        <v>174</v>
      </c>
      <c r="AN182" t="s" s="128">
        <v>174</v>
      </c>
      <c r="AO182" t="s" s="128">
        <v>174</v>
      </c>
      <c r="AP182" t="s" s="128">
        <v>174</v>
      </c>
      <c r="AQ182" t="s" s="128">
        <v>174</v>
      </c>
      <c r="AR182" t="s" s="128">
        <v>174</v>
      </c>
      <c r="AS182" t="s" s="128">
        <v>174</v>
      </c>
      <c r="AT182" t="s" s="128">
        <v>174</v>
      </c>
      <c r="AU182" t="s" s="128">
        <v>174</v>
      </c>
      <c r="AV182" t="s" s="128">
        <v>174</v>
      </c>
      <c r="AW182" t="s" s="128">
        <v>174</v>
      </c>
      <c r="AX182" t="s" s="128">
        <v>174</v>
      </c>
      <c r="AY182" t="s" s="128">
        <v>174</v>
      </c>
      <c r="AZ182" t="s" s="128">
        <v>174</v>
      </c>
      <c r="BA182" t="s" s="128">
        <v>174</v>
      </c>
      <c r="BB182" t="s" s="128">
        <v>174</v>
      </c>
      <c r="BC182" t="s" s="128">
        <v>174</v>
      </c>
      <c r="BD182" t="s" s="128">
        <v>174</v>
      </c>
      <c r="BE182" t="s" s="128">
        <v>174</v>
      </c>
      <c r="BF182" t="s" s="128">
        <v>174</v>
      </c>
      <c r="BG182" t="s" s="128">
        <v>174</v>
      </c>
      <c r="BH182" t="s" s="128">
        <v>174</v>
      </c>
      <c r="BI182" t="s" s="128">
        <v>174</v>
      </c>
      <c r="BJ182" t="s" s="128">
        <v>174</v>
      </c>
      <c r="BK182" t="s" s="128">
        <v>174</v>
      </c>
      <c r="BL182" t="s" s="128">
        <v>174</v>
      </c>
      <c r="BM182" t="s" s="128">
        <v>174</v>
      </c>
      <c r="BN182" t="s" s="128">
        <v>174</v>
      </c>
      <c r="BO182" t="s" s="128">
        <v>174</v>
      </c>
      <c r="BP182" t="s" s="128">
        <v>174</v>
      </c>
      <c r="BQ182" t="s" s="128">
        <v>174</v>
      </c>
      <c r="DJ182" s="87"/>
    </row>
    <row r="183" s="25" customFormat="1" ht="15" customHeight="1">
      <c r="A183" t="s" s="13">
        <v>427</v>
      </c>
      <c r="B183" s="31">
        <v>4045</v>
      </c>
      <c r="C183" t="s" s="13">
        <v>238</v>
      </c>
      <c r="D183" t="s" s="13">
        <v>241</v>
      </c>
      <c r="E183" t="s" s="13">
        <v>173</v>
      </c>
      <c r="F183" t="s" s="160">
        <v>423</v>
      </c>
      <c r="G183" s="77">
        <v>150000</v>
      </c>
      <c r="J183" s="31">
        <v>10</v>
      </c>
      <c r="K183" s="34">
        <f>IF(G183&gt;0,G183/1000/J183,"")</f>
        <v>15</v>
      </c>
      <c r="AJ183" t="s" s="41">
        <v>330</v>
      </c>
      <c r="AK183" t="s" s="41">
        <v>330</v>
      </c>
      <c r="AL183" t="s" s="41">
        <v>330</v>
      </c>
      <c r="AM183" t="s" s="41">
        <v>330</v>
      </c>
      <c r="AN183" t="s" s="41">
        <v>330</v>
      </c>
      <c r="AO183" t="s" s="41">
        <v>330</v>
      </c>
      <c r="AP183" t="s" s="41">
        <v>330</v>
      </c>
      <c r="AQ183" t="s" s="13">
        <v>157</v>
      </c>
      <c r="AR183" t="s" s="13">
        <v>158</v>
      </c>
      <c r="AS183" t="s" s="13">
        <v>159</v>
      </c>
      <c r="AT183" t="s" s="13">
        <v>160</v>
      </c>
      <c r="AU183" t="s" s="13">
        <v>161</v>
      </c>
      <c r="AV183" t="s" s="13">
        <v>162</v>
      </c>
      <c r="AW183" t="s" s="13">
        <v>163</v>
      </c>
      <c r="AX183" t="s" s="13">
        <v>164</v>
      </c>
      <c r="AY183" t="s" s="13">
        <v>165</v>
      </c>
      <c r="AZ183" t="s" s="13">
        <v>166</v>
      </c>
      <c r="BA183" t="s" s="13">
        <v>167</v>
      </c>
      <c r="BB183" s="122"/>
      <c r="BC183" s="122"/>
      <c r="BD183" s="122"/>
      <c r="BE183" s="122"/>
      <c r="BF183" s="122"/>
      <c r="BG183" s="122"/>
      <c r="BH183" s="122"/>
      <c r="BI183" s="122"/>
      <c r="BJ183" s="122"/>
      <c r="BK183" s="122"/>
    </row>
    <row r="184" s="25" customFormat="1" ht="15" customHeight="1">
      <c r="A184" t="s" s="13">
        <v>428</v>
      </c>
      <c r="B184" s="31">
        <v>5029</v>
      </c>
      <c r="C184" t="s" s="13">
        <v>152</v>
      </c>
      <c r="D184" t="s" s="13">
        <v>153</v>
      </c>
      <c r="E184" t="s" s="13">
        <v>154</v>
      </c>
      <c r="F184" t="s" s="160">
        <v>423</v>
      </c>
      <c r="G184" s="77">
        <v>200000</v>
      </c>
      <c r="J184" s="31">
        <v>14</v>
      </c>
      <c r="K184" s="34">
        <f>IF(G184&gt;0,G184/1000/J184,"")</f>
        <v>14.28571428571429</v>
      </c>
      <c r="N184" s="36"/>
      <c r="O184" s="36"/>
      <c r="AJ184" t="s" s="125">
        <v>266</v>
      </c>
      <c r="AK184" t="s" s="125">
        <v>266</v>
      </c>
      <c r="AL184" t="s" s="41">
        <v>429</v>
      </c>
      <c r="AM184" t="s" s="41">
        <v>429</v>
      </c>
      <c r="AN184" t="s" s="41">
        <v>429</v>
      </c>
      <c r="AO184" t="s" s="41">
        <v>429</v>
      </c>
      <c r="AP184" t="s" s="41">
        <v>429</v>
      </c>
      <c r="AQ184" t="s" s="41">
        <v>429</v>
      </c>
      <c r="AR184" t="s" s="41">
        <v>429</v>
      </c>
      <c r="AS184" t="s" s="41">
        <v>429</v>
      </c>
      <c r="AT184" t="s" s="41">
        <v>429</v>
      </c>
      <c r="AU184" t="s" s="41">
        <v>429</v>
      </c>
      <c r="AV184" t="s" s="13">
        <v>157</v>
      </c>
      <c r="AW184" t="s" s="13">
        <v>158</v>
      </c>
      <c r="AX184" t="s" s="13">
        <v>159</v>
      </c>
      <c r="AY184" t="s" s="13">
        <v>160</v>
      </c>
      <c r="AZ184" t="s" s="13">
        <v>161</v>
      </c>
      <c r="BA184" t="s" s="13">
        <v>162</v>
      </c>
      <c r="BB184" t="s" s="13">
        <v>163</v>
      </c>
      <c r="BC184" t="s" s="13">
        <v>164</v>
      </c>
      <c r="BD184" t="s" s="13">
        <v>165</v>
      </c>
      <c r="BE184" t="s" s="13">
        <v>166</v>
      </c>
      <c r="BF184" t="s" s="13">
        <v>167</v>
      </c>
      <c r="BG184" t="s" s="13">
        <v>168</v>
      </c>
      <c r="BH184" t="s" s="13">
        <v>169</v>
      </c>
      <c r="BI184" t="s" s="13">
        <v>190</v>
      </c>
      <c r="BJ184" t="s" s="13">
        <v>340</v>
      </c>
      <c r="BO184" s="161"/>
      <c r="BP184" s="161"/>
      <c r="BQ184" s="161"/>
      <c r="BR184" s="161"/>
      <c r="BS184" s="161"/>
      <c r="BT184" s="161"/>
      <c r="BU184" s="161"/>
      <c r="BV184" s="161"/>
      <c r="BW184" s="161"/>
      <c r="BX184" s="161"/>
      <c r="BY184" s="161"/>
      <c r="BZ184" s="161"/>
      <c r="CA184" s="161"/>
      <c r="CB184" s="161"/>
      <c r="DJ184" s="87"/>
    </row>
    <row r="185" s="25" customFormat="1" ht="15" customHeight="1">
      <c r="A185" t="s" s="13">
        <v>430</v>
      </c>
      <c r="B185" s="31">
        <v>4046</v>
      </c>
      <c r="C185" t="s" s="13">
        <v>238</v>
      </c>
      <c r="D185" t="s" s="13">
        <v>153</v>
      </c>
      <c r="E185" t="s" s="13">
        <v>182</v>
      </c>
      <c r="F185" t="s" s="160">
        <v>423</v>
      </c>
      <c r="G185" s="77">
        <v>40000</v>
      </c>
      <c r="J185" s="31">
        <v>8</v>
      </c>
      <c r="K185" s="34">
        <f>IF(G185&gt;0,G185/1000/J185,"")</f>
        <v>5</v>
      </c>
      <c r="N185" s="36"/>
      <c r="O185" s="36"/>
      <c r="AO185" t="s" s="41">
        <v>293</v>
      </c>
      <c r="AP185" t="s" s="41">
        <v>293</v>
      </c>
      <c r="AQ185" t="s" s="41">
        <v>293</v>
      </c>
      <c r="AR185" t="s" s="41">
        <v>293</v>
      </c>
      <c r="AS185" t="s" s="41">
        <v>293</v>
      </c>
      <c r="AT185" t="s" s="41">
        <v>293</v>
      </c>
      <c r="AU185" t="s" s="41">
        <v>293</v>
      </c>
      <c r="AV185" t="s" s="41">
        <v>293</v>
      </c>
      <c r="AW185" t="s" s="41">
        <v>293</v>
      </c>
      <c r="BA185" s="158"/>
      <c r="BB185" s="158"/>
      <c r="BK185" s="121"/>
      <c r="BL185" s="121"/>
      <c r="BM185" s="121"/>
      <c r="BN185" s="121"/>
      <c r="BO185" s="121"/>
      <c r="BP185" s="121"/>
      <c r="BQ185" s="121"/>
      <c r="BR185" s="121"/>
      <c r="DJ185" s="87"/>
    </row>
    <row r="186" s="25" customFormat="1" ht="15" customHeight="1">
      <c r="A186" t="s" s="13">
        <v>431</v>
      </c>
      <c r="B186" s="31">
        <v>3888</v>
      </c>
      <c r="C186" t="s" s="13">
        <v>244</v>
      </c>
      <c r="D186" t="s" s="13">
        <v>241</v>
      </c>
      <c r="E186" t="s" s="13">
        <v>173</v>
      </c>
      <c r="F186" t="s" s="160">
        <v>423</v>
      </c>
      <c r="G186" s="77">
        <v>100000</v>
      </c>
      <c r="J186" s="31">
        <v>10</v>
      </c>
      <c r="K186" s="34">
        <f>IF(G186&gt;0,G186/1000/J186,"")</f>
        <v>10</v>
      </c>
      <c r="N186" s="36"/>
      <c r="O186" s="36"/>
      <c r="AO186" t="s" s="41">
        <v>411</v>
      </c>
      <c r="AP186" t="s" s="41">
        <v>411</v>
      </c>
      <c r="AQ186" t="s" s="41">
        <v>411</v>
      </c>
      <c r="AR186" t="s" s="41">
        <v>411</v>
      </c>
      <c r="AS186" t="s" s="41">
        <v>411</v>
      </c>
      <c r="AT186" t="s" s="41">
        <v>411</v>
      </c>
      <c r="AU186" t="s" s="41">
        <v>411</v>
      </c>
      <c r="AV186" t="s" s="41">
        <v>411</v>
      </c>
      <c r="AW186" t="s" s="41">
        <v>411</v>
      </c>
      <c r="AX186" t="s" s="41">
        <v>411</v>
      </c>
      <c r="BC186" s="158"/>
      <c r="BD186" s="158"/>
      <c r="BN186" s="96"/>
      <c r="BO186" s="96"/>
      <c r="BP186" s="96"/>
      <c r="BQ186" s="96"/>
      <c r="BR186" s="96"/>
      <c r="BS186" s="96"/>
      <c r="BT186" s="96"/>
      <c r="BU186" s="96"/>
      <c r="BV186" s="96"/>
      <c r="BW186" s="96"/>
      <c r="DJ186" s="87"/>
    </row>
    <row r="187" s="25" customFormat="1" ht="15" customHeight="1">
      <c r="A187" t="s" s="13">
        <v>432</v>
      </c>
      <c r="B187" s="31">
        <v>4027</v>
      </c>
      <c r="C187" t="s" s="13">
        <v>238</v>
      </c>
      <c r="D187" t="s" s="13">
        <v>153</v>
      </c>
      <c r="E187" t="s" s="13">
        <v>182</v>
      </c>
      <c r="F187" t="s" s="160">
        <v>423</v>
      </c>
      <c r="G187" s="77">
        <v>300000</v>
      </c>
      <c r="J187" s="31">
        <v>14</v>
      </c>
      <c r="K187" s="34">
        <f>G187/1000/J187</f>
        <v>21.42857142857143</v>
      </c>
      <c r="L187" s="35">
        <v>42977</v>
      </c>
      <c r="AJ187" t="s" s="41">
        <v>411</v>
      </c>
      <c r="AK187" t="s" s="41">
        <v>411</v>
      </c>
      <c r="AL187" t="s" s="41">
        <v>411</v>
      </c>
      <c r="AM187" t="s" s="41">
        <v>411</v>
      </c>
      <c r="AN187" t="s" s="41">
        <v>411</v>
      </c>
      <c r="AO187" t="s" s="41">
        <v>411</v>
      </c>
      <c r="AP187" t="s" s="41">
        <v>411</v>
      </c>
      <c r="AQ187" t="s" s="41">
        <v>411</v>
      </c>
      <c r="AR187" t="s" s="41">
        <v>411</v>
      </c>
      <c r="AS187" t="s" s="13">
        <v>158</v>
      </c>
      <c r="AT187" s="121"/>
      <c r="AU187" s="121"/>
      <c r="AV187" s="121"/>
      <c r="AW187" s="121"/>
      <c r="AX187" s="121"/>
      <c r="AY187" s="121"/>
      <c r="AZ187" s="121"/>
      <c r="BA187" s="121"/>
      <c r="BB187" s="121"/>
      <c r="BC187" s="121"/>
      <c r="BD187" s="121"/>
      <c r="BE187" s="121"/>
      <c r="BF187" s="121"/>
      <c r="BG187" s="121"/>
    </row>
    <row r="188" s="25" customFormat="1" ht="15" customHeight="1">
      <c r="F188" t="s" s="160">
        <v>423</v>
      </c>
      <c r="N188" s="36"/>
      <c r="O188" s="36"/>
      <c r="DJ188" s="87"/>
    </row>
    <row r="189" s="25" customFormat="1" ht="15" customHeight="1">
      <c r="A189" t="s" s="13">
        <v>433</v>
      </c>
      <c r="B189" s="31">
        <v>4015</v>
      </c>
      <c r="C189" t="s" s="13">
        <v>238</v>
      </c>
      <c r="D189" t="s" s="13">
        <v>153</v>
      </c>
      <c r="E189" t="s" s="13">
        <v>154</v>
      </c>
      <c r="F189" t="s" s="160">
        <v>423</v>
      </c>
      <c r="G189" s="77">
        <v>380000</v>
      </c>
      <c r="J189" s="31">
        <v>24</v>
      </c>
      <c r="K189" s="34">
        <f>G189/1000/J189</f>
        <v>15.83333333333333</v>
      </c>
      <c r="L189" s="35">
        <v>42969</v>
      </c>
      <c r="AJ189" t="s" s="41">
        <v>434</v>
      </c>
      <c r="AK189" t="s" s="41">
        <v>434</v>
      </c>
      <c r="AL189" t="s" s="41">
        <v>434</v>
      </c>
      <c r="AM189" t="s" s="41">
        <v>434</v>
      </c>
      <c r="AN189" t="s" s="41">
        <v>434</v>
      </c>
      <c r="AO189" t="s" s="41">
        <v>434</v>
      </c>
      <c r="AP189" t="s" s="41">
        <v>434</v>
      </c>
      <c r="AQ189" t="s" s="41">
        <v>434</v>
      </c>
      <c r="AR189" t="s" s="41">
        <v>434</v>
      </c>
      <c r="AS189" t="s" s="41">
        <v>434</v>
      </c>
      <c r="AT189" t="s" s="41">
        <v>434</v>
      </c>
      <c r="AU189" t="s" s="13">
        <v>157</v>
      </c>
      <c r="AV189" t="s" s="13">
        <v>158</v>
      </c>
      <c r="AW189" t="s" s="13">
        <v>159</v>
      </c>
      <c r="AX189" t="s" s="13">
        <v>160</v>
      </c>
      <c r="AY189" t="s" s="13">
        <v>161</v>
      </c>
      <c r="AZ189" t="s" s="13">
        <v>162</v>
      </c>
      <c r="BA189" t="s" s="13">
        <v>163</v>
      </c>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row>
    <row r="190" s="25" customFormat="1" ht="15" customHeight="1">
      <c r="A190" t="s" s="13">
        <v>435</v>
      </c>
      <c r="B190" s="31">
        <v>3573</v>
      </c>
      <c r="C190" t="s" s="13">
        <v>244</v>
      </c>
      <c r="D190" t="s" s="13">
        <v>153</v>
      </c>
      <c r="F190" t="s" s="160">
        <v>423</v>
      </c>
      <c r="G190" s="77">
        <v>330000</v>
      </c>
      <c r="J190" s="31">
        <v>18</v>
      </c>
      <c r="K190" s="34">
        <f>G190/1000/J190</f>
        <v>18.33333333333333</v>
      </c>
      <c r="L190" s="35">
        <v>42801</v>
      </c>
      <c r="AJ190" t="s" s="128">
        <v>174</v>
      </c>
      <c r="AK190" t="s" s="128">
        <v>174</v>
      </c>
      <c r="AL190" t="s" s="128">
        <v>174</v>
      </c>
      <c r="AM190" t="s" s="128">
        <v>174</v>
      </c>
      <c r="AN190" t="s" s="128">
        <v>174</v>
      </c>
      <c r="AO190" t="s" s="128">
        <v>174</v>
      </c>
      <c r="AP190" t="s" s="128">
        <v>174</v>
      </c>
      <c r="AQ190" t="s" s="128">
        <v>174</v>
      </c>
      <c r="AR190" t="s" s="128">
        <v>174</v>
      </c>
      <c r="AS190" t="s" s="13">
        <v>157</v>
      </c>
      <c r="AT190" t="s" s="13">
        <v>158</v>
      </c>
      <c r="AU190" t="s" s="13">
        <v>159</v>
      </c>
      <c r="AV190" t="s" s="13">
        <v>160</v>
      </c>
      <c r="AW190" t="s" s="13">
        <v>161</v>
      </c>
      <c r="AX190" t="s" s="13">
        <v>162</v>
      </c>
      <c r="AY190" t="s" s="13">
        <v>163</v>
      </c>
      <c r="AZ190" t="s" s="13">
        <v>164</v>
      </c>
      <c r="BA190" t="s" s="13">
        <v>165</v>
      </c>
      <c r="BC190" s="162"/>
      <c r="BD190" s="162"/>
      <c r="BE190" s="162"/>
      <c r="BF190" s="162"/>
      <c r="BG190" s="162"/>
      <c r="BH190" s="162"/>
      <c r="BI190" s="162"/>
      <c r="BJ190" s="162"/>
      <c r="BK190" s="162"/>
      <c r="BL190" s="162"/>
      <c r="BM190" s="162"/>
      <c r="BN190" s="162"/>
      <c r="BO190" s="162"/>
      <c r="BP190" s="162"/>
      <c r="BQ190" s="162"/>
      <c r="BR190" s="162"/>
      <c r="BS190" s="162"/>
      <c r="BT190" s="162"/>
    </row>
    <row r="191" s="25" customFormat="1" ht="15" customHeight="1">
      <c r="A191" t="s" s="13">
        <v>405</v>
      </c>
      <c r="B191" s="31">
        <v>3560</v>
      </c>
      <c r="C191" t="s" s="13">
        <v>238</v>
      </c>
      <c r="D191" t="s" s="13">
        <v>153</v>
      </c>
      <c r="E191" t="s" s="13">
        <v>173</v>
      </c>
      <c r="F191" t="s" s="160">
        <v>423</v>
      </c>
      <c r="G191" s="77">
        <v>90000</v>
      </c>
      <c r="J191" s="31">
        <v>10</v>
      </c>
      <c r="K191" s="34">
        <f>G191/1000/J191</f>
        <v>9</v>
      </c>
      <c r="L191" s="35">
        <v>42910</v>
      </c>
      <c r="N191" s="36"/>
      <c r="O191" s="36"/>
      <c r="AJ191" t="s" s="41">
        <v>281</v>
      </c>
      <c r="AK191" t="s" s="41">
        <v>281</v>
      </c>
      <c r="AL191" t="s" s="41">
        <v>281</v>
      </c>
      <c r="AM191" t="s" s="41">
        <v>281</v>
      </c>
      <c r="AN191" s="96"/>
      <c r="AO191" s="96"/>
      <c r="AP191" t="s" s="41">
        <v>281</v>
      </c>
      <c r="AQ191" t="s" s="41">
        <v>281</v>
      </c>
      <c r="AR191" t="s" s="41">
        <v>281</v>
      </c>
      <c r="AS191" t="s" s="41">
        <v>281</v>
      </c>
      <c r="AT191" t="s" s="41">
        <v>281</v>
      </c>
      <c r="AU191" t="s" s="41">
        <v>281</v>
      </c>
      <c r="AV191" t="s" s="41">
        <v>281</v>
      </c>
      <c r="AW191" t="s" s="41">
        <v>281</v>
      </c>
      <c r="AX191" t="s" s="41">
        <v>281</v>
      </c>
      <c r="AY191" t="s" s="13">
        <v>157</v>
      </c>
      <c r="AZ191" t="s" s="13">
        <v>158</v>
      </c>
      <c r="BA191" t="s" s="13">
        <v>159</v>
      </c>
      <c r="BG191" s="122"/>
      <c r="BH191" s="122"/>
      <c r="BI191" s="122"/>
      <c r="BJ191" s="122"/>
      <c r="BK191" s="122"/>
      <c r="BL191" s="122"/>
      <c r="BM191" s="122"/>
      <c r="BN191" s="122"/>
      <c r="BO191" s="122"/>
      <c r="DJ191" s="87"/>
    </row>
    <row r="192" s="25" customFormat="1" ht="15" customHeight="1">
      <c r="A192" t="s" s="13">
        <v>436</v>
      </c>
      <c r="B192" s="31">
        <v>5010</v>
      </c>
      <c r="C192" t="s" s="13">
        <v>152</v>
      </c>
      <c r="D192" t="s" s="13">
        <v>153</v>
      </c>
      <c r="E192" t="s" s="13">
        <v>154</v>
      </c>
      <c r="F192" t="s" s="160">
        <v>423</v>
      </c>
      <c r="G192" s="77">
        <v>170000</v>
      </c>
      <c r="J192" s="31">
        <v>12</v>
      </c>
      <c r="K192" s="34">
        <f>G192/1000/J192</f>
        <v>14.16666666666667</v>
      </c>
      <c r="L192" s="35">
        <v>43024</v>
      </c>
      <c r="AJ192" t="s" s="41">
        <v>437</v>
      </c>
      <c r="AK192" t="s" s="41">
        <v>437</v>
      </c>
      <c r="AL192" t="s" s="41">
        <v>437</v>
      </c>
      <c r="AM192" t="s" s="41">
        <v>437</v>
      </c>
      <c r="AN192" t="s" s="128">
        <v>174</v>
      </c>
      <c r="AO192" t="s" s="128">
        <v>174</v>
      </c>
      <c r="AP192" t="s" s="128">
        <v>174</v>
      </c>
      <c r="AQ192" t="s" s="128">
        <v>174</v>
      </c>
      <c r="AR192" t="s" s="128">
        <v>174</v>
      </c>
      <c r="AS192" t="s" s="128">
        <v>174</v>
      </c>
      <c r="AT192" t="s" s="128">
        <v>174</v>
      </c>
      <c r="AU192" t="s" s="128">
        <v>174</v>
      </c>
      <c r="AV192" t="s" s="128">
        <v>174</v>
      </c>
      <c r="AW192" t="s" s="128">
        <v>174</v>
      </c>
      <c r="AX192" t="s" s="128">
        <v>174</v>
      </c>
      <c r="AY192" t="s" s="128">
        <v>174</v>
      </c>
      <c r="AZ192" t="s" s="13">
        <v>159</v>
      </c>
      <c r="BA192" t="s" s="13">
        <v>160</v>
      </c>
      <c r="BB192" s="120"/>
      <c r="BC192" s="120"/>
      <c r="BD192" s="120"/>
      <c r="BE192" s="120"/>
      <c r="BF192" s="120"/>
      <c r="BG192" s="120"/>
      <c r="BH192" s="120"/>
      <c r="BI192" s="120"/>
      <c r="BJ192" s="120"/>
      <c r="BK192" s="120"/>
      <c r="BL192" s="120"/>
      <c r="BM192" s="120"/>
    </row>
    <row r="193" s="25" customFormat="1" ht="15" customHeight="1">
      <c r="A193" t="s" s="13">
        <v>438</v>
      </c>
      <c r="B193" s="31">
        <v>5026</v>
      </c>
      <c r="C193" t="s" s="13">
        <v>152</v>
      </c>
      <c r="D193" t="s" s="13">
        <v>241</v>
      </c>
      <c r="E193" t="s" s="13">
        <v>173</v>
      </c>
      <c r="F193" t="s" s="160">
        <v>423</v>
      </c>
      <c r="G193" s="77">
        <v>50000</v>
      </c>
      <c r="H193" s="31">
        <v>11</v>
      </c>
      <c r="I193" s="33">
        <f>G193/1000/H193</f>
        <v>4.545454545454546</v>
      </c>
      <c r="J193" s="31">
        <v>9</v>
      </c>
      <c r="K193" s="34">
        <f>IF(G193&gt;0,G193/1000/J193,"")</f>
        <v>5.555555555555555</v>
      </c>
      <c r="L193" s="35">
        <v>43105</v>
      </c>
      <c r="N193" s="36"/>
      <c r="O193" s="36"/>
      <c r="AJ193" s="96"/>
      <c r="AK193" s="96"/>
      <c r="AL193" t="s" s="41">
        <v>439</v>
      </c>
      <c r="AM193" t="s" s="41">
        <v>439</v>
      </c>
      <c r="AN193" t="s" s="41">
        <v>439</v>
      </c>
      <c r="AO193" t="s" s="41">
        <v>439</v>
      </c>
      <c r="AP193" t="s" s="41">
        <v>439</v>
      </c>
      <c r="AQ193" t="s" s="41">
        <v>439</v>
      </c>
      <c r="AR193" t="s" s="41">
        <v>439</v>
      </c>
      <c r="AS193" t="s" s="41">
        <v>439</v>
      </c>
      <c r="AT193" t="s" s="41">
        <v>439</v>
      </c>
      <c r="AU193" t="s" s="41">
        <v>439</v>
      </c>
      <c r="AV193" t="s" s="41">
        <v>439</v>
      </c>
      <c r="AW193" t="s" s="128">
        <v>174</v>
      </c>
      <c r="AX193" t="s" s="128">
        <v>174</v>
      </c>
      <c r="AY193" t="s" s="128">
        <v>174</v>
      </c>
      <c r="AZ193" t="s" s="128">
        <v>174</v>
      </c>
      <c r="BA193" t="s" s="128">
        <v>174</v>
      </c>
      <c r="BB193" t="s" s="128">
        <v>174</v>
      </c>
      <c r="BC193" t="s" s="13">
        <v>157</v>
      </c>
      <c r="BD193" t="s" s="13">
        <v>158</v>
      </c>
      <c r="BE193" t="s" s="13">
        <v>159</v>
      </c>
      <c r="BF193" t="s" s="13">
        <v>160</v>
      </c>
      <c r="BG193" t="s" s="13">
        <v>161</v>
      </c>
      <c r="BK193" s="122"/>
      <c r="BL193" s="122"/>
      <c r="BM193" s="122"/>
      <c r="BN193" s="122"/>
      <c r="BO193" s="122"/>
      <c r="BP193" s="122"/>
      <c r="BQ193" s="122"/>
      <c r="BR193" s="122"/>
      <c r="BS193" s="122"/>
      <c r="DJ193" s="87"/>
    </row>
    <row r="194" s="25" customFormat="1" ht="15" customHeight="1">
      <c r="A194" t="s" s="13">
        <v>440</v>
      </c>
      <c r="B194" s="31">
        <v>5043</v>
      </c>
      <c r="C194" t="s" s="13">
        <v>152</v>
      </c>
      <c r="D194" t="s" s="13">
        <v>153</v>
      </c>
      <c r="E194" t="s" s="13">
        <v>154</v>
      </c>
      <c r="F194" t="s" s="160">
        <v>423</v>
      </c>
      <c r="G194" s="77">
        <v>110000</v>
      </c>
      <c r="H194" s="31">
        <v>11</v>
      </c>
      <c r="I194" s="33">
        <f>G194/1000/H194</f>
        <v>10</v>
      </c>
      <c r="J194" s="31">
        <v>12</v>
      </c>
      <c r="K194" s="34">
        <f>IF(G194&gt;0,G194/1000/J194,"")</f>
        <v>9.166666666666666</v>
      </c>
      <c r="L194" s="35">
        <v>43153</v>
      </c>
      <c r="N194" s="36"/>
      <c r="O194" s="36"/>
      <c r="AJ194" s="96"/>
      <c r="AK194" s="96"/>
      <c r="AL194" s="96"/>
      <c r="AM194" s="96"/>
      <c r="AN194" s="96"/>
      <c r="AO194" t="s" s="125">
        <v>266</v>
      </c>
      <c r="AP194" t="s" s="125">
        <v>266</v>
      </c>
      <c r="AQ194" t="s" s="125">
        <v>266</v>
      </c>
      <c r="AR194" t="s" s="125">
        <v>266</v>
      </c>
      <c r="AS194" t="s" s="41">
        <v>441</v>
      </c>
      <c r="AT194" t="s" s="41">
        <v>441</v>
      </c>
      <c r="AU194" t="s" s="41">
        <v>441</v>
      </c>
      <c r="AV194" t="s" s="41">
        <v>441</v>
      </c>
      <c r="AW194" t="s" s="41">
        <v>441</v>
      </c>
      <c r="AX194" t="s" s="41">
        <v>441</v>
      </c>
      <c r="AY194" t="s" s="41">
        <v>441</v>
      </c>
      <c r="AZ194" t="s" s="41">
        <v>441</v>
      </c>
      <c r="BA194" t="s" s="41">
        <v>441</v>
      </c>
      <c r="BB194" t="s" s="41">
        <v>441</v>
      </c>
      <c r="BC194" t="s" s="127">
        <v>441</v>
      </c>
      <c r="BD194" t="s" s="13">
        <v>157</v>
      </c>
      <c r="BE194" t="s" s="13">
        <v>268</v>
      </c>
      <c r="BF194" t="s" s="13">
        <v>268</v>
      </c>
      <c r="BG194" t="s" s="13">
        <v>160</v>
      </c>
      <c r="BH194" s="134"/>
      <c r="BI194" s="134"/>
      <c r="BJ194" s="134"/>
      <c r="BK194" s="134"/>
      <c r="BL194" s="134"/>
      <c r="BM194" s="134"/>
      <c r="BN194" s="134"/>
      <c r="BO194" s="134"/>
      <c r="BP194" s="134"/>
      <c r="BQ194" s="134"/>
      <c r="BR194" s="134"/>
      <c r="BS194" s="134"/>
      <c r="DJ194" s="87"/>
    </row>
    <row r="195" s="25" customFormat="1" ht="15" customHeight="1">
      <c r="A195" t="s" s="13">
        <v>442</v>
      </c>
      <c r="B195" s="31">
        <v>4094</v>
      </c>
      <c r="C195" t="s" s="13">
        <v>238</v>
      </c>
      <c r="D195" t="s" s="13">
        <v>241</v>
      </c>
      <c r="E195" s="81"/>
      <c r="F195" t="s" s="160">
        <v>423</v>
      </c>
      <c r="G195" s="77">
        <v>25000</v>
      </c>
      <c r="H195" s="31">
        <v>5</v>
      </c>
      <c r="I195" s="33">
        <f>G195/1000/H195</f>
        <v>5</v>
      </c>
      <c r="J195" s="130">
        <v>8</v>
      </c>
      <c r="K195" s="34">
        <f>IF(G195&gt;0,G195/1000/J195,"")</f>
        <v>3.125</v>
      </c>
      <c r="N195" s="36"/>
      <c r="O195" s="36"/>
      <c r="AJ195" s="96"/>
      <c r="AK195" s="96"/>
      <c r="AL195" s="96"/>
      <c r="AM195" s="96"/>
      <c r="AN195" s="96"/>
      <c r="AO195" s="96"/>
      <c r="AP195" s="96"/>
      <c r="AQ195" s="96"/>
      <c r="AR195" s="96"/>
      <c r="AS195" s="96"/>
      <c r="AT195" s="96"/>
      <c r="AU195" s="96"/>
      <c r="AV195" s="96"/>
      <c r="AW195" t="s" s="125">
        <v>407</v>
      </c>
      <c r="AX195" t="s" s="125">
        <v>266</v>
      </c>
      <c r="AY195" t="s" s="125">
        <v>266</v>
      </c>
      <c r="AZ195" t="s" s="125">
        <v>266</v>
      </c>
      <c r="BA195" t="s" s="125">
        <v>266</v>
      </c>
      <c r="BB195" t="s" s="127">
        <v>230</v>
      </c>
      <c r="BC195" t="s" s="41">
        <v>230</v>
      </c>
      <c r="BD195" t="s" s="41">
        <v>230</v>
      </c>
      <c r="BE195" t="s" s="41">
        <v>230</v>
      </c>
      <c r="BF195" t="s" s="136">
        <v>230</v>
      </c>
      <c r="DJ195" s="87"/>
    </row>
    <row r="196" s="25" customFormat="1" ht="15" customHeight="1">
      <c r="A196" t="s" s="13">
        <v>443</v>
      </c>
      <c r="B196" s="130">
        <v>4121</v>
      </c>
      <c r="C196" t="s" s="13">
        <v>238</v>
      </c>
      <c r="D196" t="s" s="129">
        <v>239</v>
      </c>
      <c r="E196" s="81"/>
      <c r="F196" t="s" s="160">
        <v>423</v>
      </c>
      <c r="G196" s="77">
        <v>100000</v>
      </c>
      <c r="I196" s="57">
        <f>G196/1000/H196</f>
      </c>
      <c r="J196" s="130">
        <v>16</v>
      </c>
      <c r="K196" s="34">
        <f>IF(G196&gt;0,G196/1000/J196,"")</f>
        <v>6.25</v>
      </c>
      <c r="N196" s="36"/>
      <c r="O196" s="36"/>
      <c r="AJ196" s="96"/>
      <c r="AK196" s="96"/>
      <c r="AL196" s="96"/>
      <c r="AM196" s="96"/>
      <c r="AN196" s="96"/>
      <c r="AO196" s="96"/>
      <c r="AP196" s="96"/>
      <c r="AQ196" s="96"/>
      <c r="AR196" s="96"/>
      <c r="AS196" s="96"/>
      <c r="AT196" s="96"/>
      <c r="AU196" s="96"/>
      <c r="AV196" s="96"/>
      <c r="AW196" s="96"/>
      <c r="AX196" s="96"/>
      <c r="AY196" s="96"/>
      <c r="AZ196" s="96"/>
      <c r="BA196" s="96"/>
      <c r="BB196" s="96"/>
      <c r="BC196" s="96"/>
      <c r="BF196" s="73"/>
      <c r="DJ196" s="87"/>
    </row>
    <row r="197" s="25" customFormat="1" ht="15" customHeight="1">
      <c r="A197" t="s" s="13">
        <v>444</v>
      </c>
      <c r="B197" s="130">
        <v>4116</v>
      </c>
      <c r="C197" t="s" s="13">
        <v>238</v>
      </c>
      <c r="D197" t="s" s="129">
        <v>153</v>
      </c>
      <c r="E197" s="81"/>
      <c r="F197" t="s" s="160">
        <v>423</v>
      </c>
      <c r="G197" s="77">
        <v>200000</v>
      </c>
      <c r="H197" s="31">
        <v>15</v>
      </c>
      <c r="I197" s="33">
        <f>G197/1000/H197</f>
        <v>13.33333333333333</v>
      </c>
      <c r="J197" s="130">
        <v>12</v>
      </c>
      <c r="K197" s="34">
        <f>IF(G197&gt;0,G197/1000/J197,"")</f>
        <v>16.66666666666667</v>
      </c>
      <c r="N197" s="36"/>
      <c r="O197" s="36"/>
      <c r="V197" s="38">
        <f>IF(U197&gt;0,U197-Q197)</f>
        <v>0</v>
      </c>
      <c r="X197" s="38">
        <f>IF(W197&gt;0,W197-U197)</f>
        <v>0</v>
      </c>
      <c r="Z197" s="38">
        <f>IF(Y197&gt;0,Y197-W197)</f>
        <v>0</v>
      </c>
      <c r="AB197" s="38">
        <f>T197*(3/5)</f>
        <v>0</v>
      </c>
      <c r="AD197" s="38">
        <f>T197*2</f>
        <v>0</v>
      </c>
      <c r="AF197" s="38">
        <f>R197+S197</f>
        <v>0</v>
      </c>
      <c r="AG197" s="38">
        <f>T197</f>
        <v>0</v>
      </c>
      <c r="AH197" s="40">
        <f>IF(T197&gt;0,((AC197/AB197)+(AE197/AD197)+(AF197/AG197))/3)</f>
        <v>0</v>
      </c>
      <c r="AJ197" s="96"/>
      <c r="AK197" s="96"/>
      <c r="AL197" s="96"/>
      <c r="AM197" s="96"/>
      <c r="AN197" s="96"/>
      <c r="AO197" s="96"/>
      <c r="AP197" s="96"/>
      <c r="AQ197" s="96"/>
      <c r="AR197" s="96"/>
      <c r="AS197" s="96"/>
      <c r="AT197" s="96"/>
      <c r="AU197" s="96"/>
      <c r="AV197" s="96"/>
      <c r="AW197" s="96"/>
      <c r="AX197" s="96"/>
      <c r="AY197" s="96"/>
      <c r="AZ197" s="96"/>
      <c r="BA197" t="s" s="125">
        <v>354</v>
      </c>
      <c r="BB197" t="s" s="125">
        <v>266</v>
      </c>
      <c r="BC197" t="s" s="125">
        <v>266</v>
      </c>
      <c r="BD197" t="s" s="125">
        <v>266</v>
      </c>
      <c r="BE197" t="s" s="41">
        <v>174</v>
      </c>
      <c r="BF197" t="s" s="41">
        <v>174</v>
      </c>
      <c r="BG197" t="s" s="41">
        <v>174</v>
      </c>
      <c r="BH197" t="s" s="41">
        <v>174</v>
      </c>
      <c r="BI197" t="s" s="41">
        <v>174</v>
      </c>
      <c r="BJ197" t="s" s="41">
        <v>174</v>
      </c>
      <c r="BK197" t="s" s="41">
        <v>413</v>
      </c>
      <c r="BL197" t="s" s="127">
        <v>413</v>
      </c>
      <c r="BM197" t="s" s="41">
        <v>413</v>
      </c>
      <c r="BN197" t="s" s="41">
        <v>413</v>
      </c>
      <c r="BO197" t="s" s="41">
        <v>413</v>
      </c>
      <c r="BP197" t="s" s="41">
        <v>413</v>
      </c>
      <c r="BQ197" t="s" s="41">
        <v>413</v>
      </c>
      <c r="BR197" t="s" s="41">
        <v>413</v>
      </c>
      <c r="BS197" t="s" s="41">
        <v>413</v>
      </c>
      <c r="BT197" t="s" s="41">
        <v>413</v>
      </c>
      <c r="BU197" t="s" s="41">
        <v>413</v>
      </c>
      <c r="BV197" t="s" s="41">
        <v>413</v>
      </c>
      <c r="BW197" t="s" s="41">
        <v>413</v>
      </c>
      <c r="BX197" t="s" s="41">
        <v>413</v>
      </c>
      <c r="BY197" t="s" s="136">
        <v>413</v>
      </c>
      <c r="DJ197" s="87"/>
    </row>
    <row r="198" s="25" customFormat="1" ht="15" customHeight="1">
      <c r="A198" t="s" s="13">
        <v>445</v>
      </c>
      <c r="B198" s="31">
        <v>5039</v>
      </c>
      <c r="C198" t="s" s="13">
        <v>152</v>
      </c>
      <c r="D198" t="s" s="13">
        <v>239</v>
      </c>
      <c r="E198" t="s" s="13">
        <v>154</v>
      </c>
      <c r="F198" t="s" s="160">
        <v>423</v>
      </c>
      <c r="G198" s="77">
        <v>250000</v>
      </c>
      <c r="H198" s="31">
        <v>21</v>
      </c>
      <c r="I198" s="33">
        <f>G198/1000/H198</f>
        <v>11.90476190476191</v>
      </c>
      <c r="J198" s="31">
        <v>20</v>
      </c>
      <c r="K198" s="34">
        <f>IF(G198&gt;0,G198/1000/J198,"")</f>
        <v>12.5</v>
      </c>
      <c r="L198" s="35">
        <v>43144</v>
      </c>
      <c r="N198" s="36"/>
      <c r="O198" s="36"/>
      <c r="V198" s="38">
        <f>IF(U198&gt;0,U198-Q198)</f>
        <v>0</v>
      </c>
      <c r="X198" s="38">
        <f>IF(W198&gt;0,W198-U198)</f>
        <v>0</v>
      </c>
      <c r="Z198" s="38">
        <f>IF(Y198&gt;0,Y198-W198)</f>
        <v>0</v>
      </c>
      <c r="AB198" s="38">
        <f>T198*(3/5)</f>
        <v>0</v>
      </c>
      <c r="AD198" s="38">
        <f>T198*2</f>
        <v>0</v>
      </c>
      <c r="AF198" s="38">
        <f>R198+S198</f>
        <v>0</v>
      </c>
      <c r="AG198" s="38">
        <f>T198</f>
        <v>0</v>
      </c>
      <c r="AH198" s="40">
        <f>IF(T198&gt;0,((AC198/AB198)+(AE198/AD198)+(AF198/AG198))/3)</f>
        <v>0</v>
      </c>
      <c r="AJ198" s="96"/>
      <c r="AK198" s="96"/>
      <c r="AL198" s="96"/>
      <c r="AM198" s="96"/>
      <c r="AN198" t="s" s="125">
        <v>266</v>
      </c>
      <c r="AO198" t="s" s="125">
        <v>266</v>
      </c>
      <c r="AP198" t="s" s="125">
        <v>266</v>
      </c>
      <c r="AQ198" t="s" s="125">
        <v>266</v>
      </c>
      <c r="AR198" t="s" s="41">
        <v>276</v>
      </c>
      <c r="AS198" t="s" s="41">
        <v>276</v>
      </c>
      <c r="AT198" t="s" s="41">
        <v>276</v>
      </c>
      <c r="AU198" t="s" s="41">
        <v>276</v>
      </c>
      <c r="AV198" t="s" s="41">
        <v>276</v>
      </c>
      <c r="AW198" t="s" s="41">
        <v>276</v>
      </c>
      <c r="AX198" t="s" s="127">
        <v>276</v>
      </c>
      <c r="AY198" t="s" s="41">
        <v>276</v>
      </c>
      <c r="AZ198" t="s" s="41">
        <v>276</v>
      </c>
      <c r="BA198" t="s" s="41">
        <v>276</v>
      </c>
      <c r="BB198" t="s" s="41">
        <v>276</v>
      </c>
      <c r="BC198" t="s" s="41">
        <v>276</v>
      </c>
      <c r="BD198" t="s" s="136">
        <v>276</v>
      </c>
      <c r="BE198" t="s" s="13">
        <v>268</v>
      </c>
      <c r="BF198" t="s" s="13">
        <v>268</v>
      </c>
      <c r="BG198" t="s" s="41">
        <v>276</v>
      </c>
      <c r="BH198" t="s" s="41">
        <v>276</v>
      </c>
      <c r="BI198" t="s" s="41">
        <v>276</v>
      </c>
      <c r="BJ198" t="s" s="41">
        <v>276</v>
      </c>
      <c r="BK198" t="s" s="41">
        <v>276</v>
      </c>
      <c r="BL198" t="s" s="41">
        <v>276</v>
      </c>
      <c r="BM198" t="s" s="128">
        <v>174</v>
      </c>
      <c r="BN198" t="s" s="128">
        <v>174</v>
      </c>
      <c r="BO198" t="s" s="13">
        <v>157</v>
      </c>
      <c r="BP198" t="s" s="13">
        <v>158</v>
      </c>
      <c r="BQ198" t="s" s="13">
        <v>159</v>
      </c>
      <c r="BR198" t="s" s="13">
        <v>160</v>
      </c>
      <c r="BS198" t="s" s="13">
        <v>161</v>
      </c>
      <c r="BT198" t="s" s="13">
        <v>162</v>
      </c>
      <c r="BU198" t="s" s="13">
        <v>163</v>
      </c>
      <c r="BV198" t="s" s="13">
        <v>164</v>
      </c>
      <c r="BW198" s="134">
        <f>$K198</f>
        <v>12.5</v>
      </c>
      <c r="BX198" s="134">
        <f>$K198</f>
        <v>12.5</v>
      </c>
      <c r="BY198" s="134">
        <f>$K198</f>
        <v>12.5</v>
      </c>
      <c r="BZ198" s="134">
        <f>$K198</f>
        <v>12.5</v>
      </c>
      <c r="CA198" s="134">
        <f>$K198</f>
        <v>12.5</v>
      </c>
      <c r="CB198" s="134">
        <f>$K198</f>
        <v>12.5</v>
      </c>
      <c r="CC198" s="134">
        <f>$K198</f>
        <v>12.5</v>
      </c>
      <c r="CD198" s="134">
        <f>$K198</f>
        <v>12.5</v>
      </c>
      <c r="CE198" s="134">
        <f>$K198</f>
        <v>12.5</v>
      </c>
      <c r="CF198" s="134">
        <f>$K198</f>
        <v>12.5</v>
      </c>
      <c r="CG198" s="134">
        <f>$K198</f>
        <v>12.5</v>
      </c>
      <c r="CI198" s="134">
        <f>$K198</f>
        <v>12.5</v>
      </c>
      <c r="CJ198" s="134">
        <f>$K198</f>
        <v>12.5</v>
      </c>
      <c r="CK198" s="134">
        <f>$K198</f>
        <v>12.5</v>
      </c>
      <c r="CL198" s="134">
        <f>$K198</f>
        <v>12.5</v>
      </c>
      <c r="CM198" s="134">
        <f>$K198</f>
        <v>12.5</v>
      </c>
      <c r="CN198" s="134">
        <f>$K198</f>
        <v>12.5</v>
      </c>
      <c r="CO198" s="134">
        <f>$K198</f>
        <v>12.5</v>
      </c>
      <c r="CP198" s="134">
        <f>$K198</f>
        <v>12.5</v>
      </c>
      <c r="CQ198" s="134">
        <f>$K198</f>
        <v>12.5</v>
      </c>
      <c r="DJ198" s="87"/>
    </row>
    <row r="199" s="25" customFormat="1" ht="15" customHeight="1">
      <c r="A199" t="s" s="13">
        <v>426</v>
      </c>
      <c r="B199" s="31">
        <v>3667</v>
      </c>
      <c r="C199" t="s" s="13">
        <v>244</v>
      </c>
      <c r="D199" t="s" s="13">
        <v>241</v>
      </c>
      <c r="E199" t="s" s="13">
        <v>182</v>
      </c>
      <c r="F199" t="s" s="160">
        <v>423</v>
      </c>
      <c r="G199" s="77">
        <v>90000</v>
      </c>
      <c r="H199" s="31">
        <v>18</v>
      </c>
      <c r="I199" s="33">
        <f>G199/1000/H199</f>
        <v>5</v>
      </c>
      <c r="J199" s="31">
        <v>9</v>
      </c>
      <c r="K199" s="34">
        <f>G199/1000/J199</f>
        <v>10</v>
      </c>
      <c r="L199" s="35">
        <v>42913</v>
      </c>
      <c r="N199" s="36"/>
      <c r="O199" s="36"/>
      <c r="V199" s="38">
        <f>IF(U199&gt;0,U199-Q199)</f>
        <v>0</v>
      </c>
      <c r="X199" s="38">
        <f>IF(W199&gt;0,W199-U199)</f>
        <v>0</v>
      </c>
      <c r="Z199" s="38">
        <f>IF(Y199&gt;0,Y199-W199)</f>
        <v>0</v>
      </c>
      <c r="AB199" s="38">
        <f>T199*(3/5)</f>
        <v>0</v>
      </c>
      <c r="AD199" s="38">
        <f>T199*2</f>
        <v>0</v>
      </c>
      <c r="AF199" s="38">
        <f>R199+S199</f>
        <v>0</v>
      </c>
      <c r="AG199" s="38">
        <f>T199</f>
        <v>0</v>
      </c>
      <c r="AH199" s="40">
        <f>IF(T199&gt;0,((AC199/AB199)+(AE199/AD199)+(AF199/AG199))/3)</f>
        <v>0</v>
      </c>
      <c r="AJ199" t="s" s="128">
        <v>174</v>
      </c>
      <c r="AK199" t="s" s="128">
        <v>174</v>
      </c>
      <c r="AL199" t="s" s="128">
        <v>174</v>
      </c>
      <c r="AM199" t="s" s="128">
        <v>174</v>
      </c>
      <c r="AN199" t="s" s="128">
        <v>174</v>
      </c>
      <c r="AO199" t="s" s="128">
        <v>174</v>
      </c>
      <c r="AP199" t="s" s="128">
        <v>174</v>
      </c>
      <c r="AQ199" t="s" s="128">
        <v>174</v>
      </c>
      <c r="AR199" t="s" s="128">
        <v>174</v>
      </c>
      <c r="AS199" t="s" s="128">
        <v>174</v>
      </c>
      <c r="AT199" t="s" s="128">
        <v>174</v>
      </c>
      <c r="AU199" t="s" s="128">
        <v>174</v>
      </c>
      <c r="AV199" t="s" s="128">
        <v>174</v>
      </c>
      <c r="AW199" t="s" s="128">
        <v>174</v>
      </c>
      <c r="AX199" t="s" s="128">
        <v>174</v>
      </c>
      <c r="AY199" t="s" s="128">
        <v>174</v>
      </c>
      <c r="AZ199" t="s" s="128">
        <v>174</v>
      </c>
      <c r="BA199" t="s" s="128">
        <v>174</v>
      </c>
      <c r="BB199" t="s" s="128">
        <v>174</v>
      </c>
      <c r="BC199" t="s" s="128">
        <v>174</v>
      </c>
      <c r="BD199" t="s" s="128">
        <v>174</v>
      </c>
      <c r="BE199" t="s" s="128">
        <v>174</v>
      </c>
      <c r="BF199" t="s" s="128">
        <v>174</v>
      </c>
      <c r="BG199" t="s" s="128">
        <v>174</v>
      </c>
      <c r="BH199" t="s" s="128">
        <v>174</v>
      </c>
      <c r="BI199" t="s" s="128">
        <v>174</v>
      </c>
      <c r="BJ199" t="s" s="128">
        <v>174</v>
      </c>
      <c r="BK199" t="s" s="128">
        <v>174</v>
      </c>
      <c r="BL199" t="s" s="128">
        <v>174</v>
      </c>
      <c r="BM199" t="s" s="128">
        <v>174</v>
      </c>
      <c r="BN199" t="s" s="128">
        <v>174</v>
      </c>
      <c r="BO199" t="s" s="128">
        <v>174</v>
      </c>
      <c r="BP199" t="s" s="128">
        <v>174</v>
      </c>
      <c r="BQ199" t="s" s="13">
        <v>157</v>
      </c>
      <c r="BR199" t="s" s="13">
        <v>158</v>
      </c>
      <c r="BS199" t="s" s="13">
        <v>159</v>
      </c>
      <c r="BT199" t="s" s="13">
        <v>160</v>
      </c>
      <c r="BU199" t="s" s="13">
        <v>161</v>
      </c>
      <c r="BV199" t="s" s="13">
        <v>162</v>
      </c>
      <c r="BW199" t="s" s="13">
        <v>163</v>
      </c>
      <c r="BX199" t="s" s="13">
        <v>164</v>
      </c>
      <c r="BY199" t="s" s="13">
        <v>165</v>
      </c>
      <c r="BZ199" t="s" s="13">
        <v>166</v>
      </c>
      <c r="CA199" t="s" s="13">
        <v>167</v>
      </c>
      <c r="CB199" s="137">
        <f>$K199</f>
        <v>10</v>
      </c>
      <c r="CC199" s="137">
        <f>$K199</f>
        <v>10</v>
      </c>
      <c r="CD199" s="137">
        <f>$K199</f>
        <v>10</v>
      </c>
      <c r="CE199" s="137">
        <f>$K199</f>
        <v>10</v>
      </c>
      <c r="CF199" s="137">
        <f>$K199</f>
        <v>10</v>
      </c>
      <c r="CG199" s="137">
        <f>$K199</f>
        <v>10</v>
      </c>
      <c r="CI199" s="137">
        <f>$K199</f>
        <v>10</v>
      </c>
      <c r="CJ199" s="137">
        <f>$K199</f>
        <v>10</v>
      </c>
      <c r="CK199" s="137">
        <f>$K199</f>
        <v>10</v>
      </c>
      <c r="CL199" s="137">
        <f>$K199</f>
        <v>10</v>
      </c>
      <c r="DJ199" s="87"/>
    </row>
    <row r="200" s="25" customFormat="1" ht="15" customHeight="1">
      <c r="A200" t="s" s="13">
        <v>446</v>
      </c>
      <c r="B200" s="31">
        <v>4047</v>
      </c>
      <c r="C200" t="s" s="13">
        <v>238</v>
      </c>
      <c r="D200" t="s" s="13">
        <v>153</v>
      </c>
      <c r="E200" t="s" s="13">
        <v>182</v>
      </c>
      <c r="F200" t="s" s="160">
        <v>423</v>
      </c>
      <c r="G200" s="77">
        <v>163788</v>
      </c>
      <c r="H200" s="31">
        <v>12</v>
      </c>
      <c r="I200" s="33">
        <f>G200/1000/H200</f>
        <v>13.649</v>
      </c>
      <c r="J200" s="31">
        <v>10</v>
      </c>
      <c r="K200" s="34">
        <f>IF(G200&gt;0,G200/1000/J200,"")</f>
        <v>16.3788</v>
      </c>
      <c r="L200" s="35">
        <v>43106</v>
      </c>
      <c r="N200" s="36"/>
      <c r="O200" s="36"/>
      <c r="V200" s="38">
        <f>IF(U200&gt;0,U200-Q200)</f>
        <v>0</v>
      </c>
      <c r="X200" s="38">
        <f>IF(W200&gt;0,W200-U200)</f>
        <v>0</v>
      </c>
      <c r="Z200" s="38">
        <f>IF(Y200&gt;0,Y200-W200)</f>
        <v>0</v>
      </c>
      <c r="AB200" s="38">
        <f>T200*(3/5)</f>
        <v>0</v>
      </c>
      <c r="AD200" s="38">
        <f>T200*2</f>
        <v>0</v>
      </c>
      <c r="AF200" s="38">
        <f>R200+S200</f>
        <v>0</v>
      </c>
      <c r="AG200" s="38">
        <f>T200</f>
        <v>0</v>
      </c>
      <c r="AH200" s="40">
        <f>IF(T200&gt;0,((AC200/AB200)+(AE200/AD200)+(AF200/AG200))/3)</f>
        <v>0</v>
      </c>
      <c r="AJ200" t="s" s="125">
        <v>266</v>
      </c>
      <c r="AO200" t="s" s="41">
        <v>332</v>
      </c>
      <c r="AP200" t="s" s="41">
        <v>332</v>
      </c>
      <c r="AQ200" t="s" s="41">
        <v>332</v>
      </c>
      <c r="AR200" t="s" s="41">
        <v>332</v>
      </c>
      <c r="AS200" t="s" s="41">
        <v>332</v>
      </c>
      <c r="AT200" t="s" s="41">
        <v>332</v>
      </c>
      <c r="AU200" t="s" s="41">
        <v>332</v>
      </c>
      <c r="AV200" t="s" s="41">
        <v>332</v>
      </c>
      <c r="AW200" t="s" s="41">
        <v>332</v>
      </c>
      <c r="AX200" t="s" s="41">
        <v>332</v>
      </c>
      <c r="AY200" t="s" s="41">
        <v>332</v>
      </c>
      <c r="AZ200" t="s" s="41">
        <v>332</v>
      </c>
      <c r="BA200" t="s" s="128">
        <v>174</v>
      </c>
      <c r="BB200" t="s" s="128">
        <v>174</v>
      </c>
      <c r="BC200" t="s" s="41">
        <v>174</v>
      </c>
      <c r="BD200" t="s" s="41">
        <v>174</v>
      </c>
      <c r="BE200" t="s" s="41">
        <v>174</v>
      </c>
      <c r="BF200" t="s" s="41">
        <v>447</v>
      </c>
      <c r="BG200" t="s" s="41">
        <v>447</v>
      </c>
      <c r="BH200" t="s" s="41">
        <v>447</v>
      </c>
      <c r="BI200" t="s" s="41">
        <v>447</v>
      </c>
      <c r="BJ200" t="s" s="41">
        <v>447</v>
      </c>
      <c r="BK200" t="s" s="41">
        <v>447</v>
      </c>
      <c r="BL200" t="s" s="41">
        <v>447</v>
      </c>
      <c r="BM200" t="s" s="41">
        <v>447</v>
      </c>
      <c r="BN200" t="s" s="41">
        <v>447</v>
      </c>
      <c r="BO200" t="s" s="41">
        <v>447</v>
      </c>
      <c r="BP200" t="s" s="41">
        <v>447</v>
      </c>
      <c r="BQ200" t="s" s="41">
        <v>447</v>
      </c>
      <c r="BR200" t="s" s="41">
        <v>447</v>
      </c>
      <c r="BS200" t="s" s="13">
        <v>157</v>
      </c>
      <c r="BT200" t="s" s="13">
        <v>158</v>
      </c>
      <c r="BU200" t="s" s="13">
        <v>159</v>
      </c>
      <c r="BV200" t="s" s="13">
        <v>160</v>
      </c>
      <c r="BW200" t="s" s="13">
        <v>161</v>
      </c>
      <c r="BX200" t="s" s="13">
        <v>162</v>
      </c>
      <c r="BY200" t="s" s="13">
        <v>163</v>
      </c>
      <c r="BZ200" t="s" s="13">
        <v>164</v>
      </c>
      <c r="CA200" t="s" s="13">
        <v>165</v>
      </c>
      <c r="CB200" t="s" s="13">
        <v>166</v>
      </c>
      <c r="CC200" t="s" s="13">
        <v>167</v>
      </c>
      <c r="CD200" t="s" s="13">
        <v>168</v>
      </c>
      <c r="CE200" t="s" s="13">
        <v>169</v>
      </c>
      <c r="CF200" s="122">
        <f>$K200</f>
        <v>16.3788</v>
      </c>
      <c r="CG200" s="122">
        <f>$K200</f>
        <v>16.3788</v>
      </c>
      <c r="CI200" s="122">
        <f>$K200</f>
        <v>16.3788</v>
      </c>
      <c r="CJ200" s="122">
        <f>$K200</f>
        <v>16.3788</v>
      </c>
      <c r="CK200" s="122">
        <f>$K200</f>
        <v>16.3788</v>
      </c>
      <c r="CL200" s="122">
        <f>$K200</f>
        <v>16.3788</v>
      </c>
      <c r="CM200" s="122">
        <f>$K200</f>
        <v>16.3788</v>
      </c>
      <c r="CN200" s="122">
        <f>$K200</f>
        <v>16.3788</v>
      </c>
      <c r="CO200" s="122">
        <f>$K200</f>
        <v>16.3788</v>
      </c>
      <c r="CP200" s="122">
        <f>$K200</f>
        <v>16.3788</v>
      </c>
      <c r="DJ200" s="87"/>
    </row>
    <row r="201" s="25" customFormat="1" ht="15" customHeight="1">
      <c r="A201" t="s" s="13">
        <v>448</v>
      </c>
      <c r="B201" s="31">
        <v>3915</v>
      </c>
      <c r="C201" t="s" s="13">
        <v>320</v>
      </c>
      <c r="D201" t="s" s="13">
        <v>241</v>
      </c>
      <c r="E201" t="s" s="13">
        <v>182</v>
      </c>
      <c r="F201" t="s" s="160">
        <v>423</v>
      </c>
      <c r="G201" s="77">
        <v>18000</v>
      </c>
      <c r="H201" s="31">
        <v>6</v>
      </c>
      <c r="I201" s="163">
        <f>G201/1000/H201</f>
        <v>3</v>
      </c>
      <c r="J201" s="31">
        <v>5</v>
      </c>
      <c r="K201" s="34">
        <f>IF(G201&gt;0,G201/1000/J201,"")</f>
        <v>3.6</v>
      </c>
      <c r="L201" s="35">
        <v>43271</v>
      </c>
      <c r="N201" s="36"/>
      <c r="O201" s="36"/>
      <c r="V201" s="38">
        <f>IF(U201&gt;0,U201-Q201)</f>
        <v>0</v>
      </c>
      <c r="X201" s="38">
        <f>IF(W201&gt;0,W201-U201)</f>
        <v>0</v>
      </c>
      <c r="Z201" s="38">
        <f>IF(Y201&gt;0,Y201-W201)</f>
        <v>0</v>
      </c>
      <c r="AB201" s="38">
        <f>T201*(3/5)</f>
        <v>0</v>
      </c>
      <c r="AD201" s="38">
        <f>T201*2</f>
        <v>0</v>
      </c>
      <c r="AF201" s="38">
        <f>R201+S201</f>
        <v>0</v>
      </c>
      <c r="AG201" s="38">
        <f>T201</f>
        <v>0</v>
      </c>
      <c r="AH201" s="40">
        <f>IF(T201&gt;0,((AC201/AB201)+(AE201/AD201)+(AF201/AG201))/3)</f>
        <v>0</v>
      </c>
      <c r="AJ201" s="96"/>
      <c r="AK201" s="96"/>
      <c r="AL201" s="96"/>
      <c r="AM201" s="96"/>
      <c r="AN201" s="96"/>
      <c r="AO201" s="96"/>
      <c r="AP201" s="96"/>
      <c r="AQ201" s="96"/>
      <c r="AR201" s="96"/>
      <c r="AS201" s="96"/>
      <c r="AT201" s="96"/>
      <c r="AU201" s="96"/>
      <c r="AV201" s="96"/>
      <c r="AW201" s="96"/>
      <c r="AX201" s="96"/>
      <c r="AY201" s="96"/>
      <c r="AZ201" s="96"/>
      <c r="BA201" s="96"/>
      <c r="BB201" s="96"/>
      <c r="BJ201" t="s" s="41">
        <v>449</v>
      </c>
      <c r="BK201" t="s" s="41">
        <v>449</v>
      </c>
      <c r="BL201" t="s" s="41">
        <v>449</v>
      </c>
      <c r="BM201" t="s" s="41">
        <v>449</v>
      </c>
      <c r="BN201" t="s" s="41">
        <v>449</v>
      </c>
      <c r="BO201" t="s" s="41">
        <v>449</v>
      </c>
      <c r="BP201" t="s" s="41">
        <v>174</v>
      </c>
      <c r="BQ201" t="s" s="41">
        <v>174</v>
      </c>
      <c r="BR201" t="s" s="41">
        <v>174</v>
      </c>
      <c r="BS201" t="s" s="13">
        <v>157</v>
      </c>
      <c r="BT201" t="s" s="13">
        <v>158</v>
      </c>
      <c r="BU201" t="s" s="13">
        <v>159</v>
      </c>
      <c r="BV201" t="s" s="13">
        <v>160</v>
      </c>
      <c r="BW201" t="s" s="13">
        <v>161</v>
      </c>
      <c r="BX201" t="s" s="13">
        <v>162</v>
      </c>
      <c r="BY201" s="59">
        <f>$K201</f>
        <v>3.6</v>
      </c>
      <c r="BZ201" s="59">
        <f>$K201</f>
        <v>3.6</v>
      </c>
      <c r="CA201" s="59">
        <f>$K201</f>
        <v>3.6</v>
      </c>
      <c r="CB201" s="59">
        <f>$K201</f>
        <v>3.6</v>
      </c>
      <c r="CC201" s="59">
        <f>$K201</f>
        <v>3.6</v>
      </c>
      <c r="DJ201" s="87"/>
    </row>
    <row r="202" s="25" customFormat="1" ht="15" customHeight="1">
      <c r="A202" t="s" s="13">
        <v>450</v>
      </c>
      <c r="B202" s="31">
        <v>5048</v>
      </c>
      <c r="C202" t="s" s="13">
        <v>152</v>
      </c>
      <c r="D202" t="s" s="13">
        <v>241</v>
      </c>
      <c r="E202" t="s" s="129">
        <v>173</v>
      </c>
      <c r="F202" t="s" s="160">
        <v>423</v>
      </c>
      <c r="G202" s="77">
        <v>35000</v>
      </c>
      <c r="H202" s="31">
        <v>10</v>
      </c>
      <c r="I202" s="33">
        <f>G202/1000/H202</f>
        <v>3.5</v>
      </c>
      <c r="J202" s="130">
        <v>8</v>
      </c>
      <c r="K202" s="34">
        <f>IF(G202&gt;0,G202/1000/J202,"")</f>
        <v>4.375</v>
      </c>
      <c r="L202" s="35">
        <v>43179</v>
      </c>
      <c r="N202" s="36"/>
      <c r="O202" s="36"/>
      <c r="V202" s="38">
        <f>IF(U202&gt;0,U202-Q202)</f>
        <v>0</v>
      </c>
      <c r="X202" s="38">
        <f>IF(W202&gt;0,W202-U202)</f>
        <v>0</v>
      </c>
      <c r="Z202" s="38">
        <f>IF(Y202&gt;0,Y202-W202)</f>
        <v>0</v>
      </c>
      <c r="AB202" s="38">
        <f>T202*(3/5)</f>
        <v>0</v>
      </c>
      <c r="AD202" s="38">
        <f>T202*2</f>
        <v>0</v>
      </c>
      <c r="AF202" s="38">
        <f>R202+S202</f>
        <v>0</v>
      </c>
      <c r="AG202" s="38">
        <f>T202</f>
        <v>0</v>
      </c>
      <c r="AH202" s="40">
        <f>IF(T202&gt;0,((AC202/AB202)+(AE202/AD202)+(AF202/AG202))/3)</f>
        <v>0</v>
      </c>
      <c r="AJ202" s="96"/>
      <c r="AK202" s="96"/>
      <c r="AL202" s="96"/>
      <c r="AM202" s="96"/>
      <c r="AN202" s="96"/>
      <c r="AO202" s="96"/>
      <c r="AP202" s="96"/>
      <c r="AQ202" s="96"/>
      <c r="AR202" s="96"/>
      <c r="AS202" s="96"/>
      <c r="AT202" s="96"/>
      <c r="AU202" s="96"/>
      <c r="AV202" t="s" s="125">
        <v>451</v>
      </c>
      <c r="AW202" t="s" s="125">
        <v>266</v>
      </c>
      <c r="AX202" t="s" s="125">
        <v>266</v>
      </c>
      <c r="AY202" t="s" s="41">
        <v>310</v>
      </c>
      <c r="AZ202" t="s" s="41">
        <v>310</v>
      </c>
      <c r="BA202" t="s" s="41">
        <v>310</v>
      </c>
      <c r="BB202" t="s" s="41">
        <v>310</v>
      </c>
      <c r="BC202" t="s" s="41">
        <v>310</v>
      </c>
      <c r="BD202" t="s" s="127">
        <v>310</v>
      </c>
      <c r="BE202" t="s" s="136">
        <v>268</v>
      </c>
      <c r="BF202" t="s" s="13">
        <v>268</v>
      </c>
      <c r="BG202" t="s" s="41">
        <v>310</v>
      </c>
      <c r="BH202" t="s" s="41">
        <v>310</v>
      </c>
      <c r="BI202" t="s" s="41">
        <v>310</v>
      </c>
      <c r="BJ202" t="s" s="128">
        <v>174</v>
      </c>
      <c r="BK202" t="s" s="128">
        <v>174</v>
      </c>
      <c r="BL202" t="s" s="128">
        <v>174</v>
      </c>
      <c r="BM202" t="s" s="128">
        <v>174</v>
      </c>
      <c r="BN202" t="s" s="128">
        <v>174</v>
      </c>
      <c r="BO202" t="s" s="128">
        <v>174</v>
      </c>
      <c r="BP202" t="s" s="128">
        <v>174</v>
      </c>
      <c r="BQ202" t="s" s="128">
        <v>174</v>
      </c>
      <c r="BR202" t="s" s="128">
        <v>174</v>
      </c>
      <c r="BS202" t="s" s="128">
        <v>174</v>
      </c>
      <c r="BT202" t="s" s="128">
        <v>174</v>
      </c>
      <c r="BU202" t="s" s="128">
        <v>174</v>
      </c>
      <c r="BV202" t="s" s="128">
        <v>174</v>
      </c>
      <c r="BW202" t="s" s="128">
        <v>174</v>
      </c>
      <c r="BX202" t="s" s="128">
        <v>174</v>
      </c>
      <c r="BY202" t="s" s="13">
        <v>157</v>
      </c>
      <c r="BZ202" t="s" s="13">
        <v>158</v>
      </c>
      <c r="CA202" t="s" s="13">
        <v>159</v>
      </c>
      <c r="CB202" t="s" s="13">
        <v>160</v>
      </c>
      <c r="CC202" t="s" s="13">
        <v>161</v>
      </c>
      <c r="CD202" t="s" s="13">
        <v>162</v>
      </c>
      <c r="CE202" t="s" s="13">
        <v>163</v>
      </c>
      <c r="CF202" t="s" s="13">
        <v>164</v>
      </c>
      <c r="CG202" s="135">
        <f>$K202</f>
        <v>4.375</v>
      </c>
      <c r="CI202" s="135">
        <f>$K202</f>
        <v>4.375</v>
      </c>
      <c r="CJ202" s="135">
        <f>$K202</f>
        <v>4.375</v>
      </c>
      <c r="CK202" s="135">
        <f>$K202</f>
        <v>4.375</v>
      </c>
      <c r="CL202" s="135">
        <f>$K202</f>
        <v>4.375</v>
      </c>
      <c r="CM202" s="135">
        <f>$K202</f>
        <v>4.375</v>
      </c>
      <c r="CN202" s="135">
        <f>$K202</f>
        <v>4.375</v>
      </c>
      <c r="CO202" s="135">
        <f>$K202</f>
        <v>4.375</v>
      </c>
      <c r="DJ202" s="87"/>
    </row>
    <row r="203" s="25" customFormat="1" ht="15" customHeight="1">
      <c r="A203" t="s" s="13">
        <v>452</v>
      </c>
      <c r="B203" s="130">
        <v>5069</v>
      </c>
      <c r="C203" t="s" s="13">
        <v>152</v>
      </c>
      <c r="D203" t="s" s="129">
        <v>153</v>
      </c>
      <c r="E203" t="s" s="129">
        <v>176</v>
      </c>
      <c r="F203" t="s" s="160">
        <v>423</v>
      </c>
      <c r="G203" s="77">
        <v>80000</v>
      </c>
      <c r="H203" s="31">
        <v>11</v>
      </c>
      <c r="I203" s="33">
        <f>G203/1000/H203</f>
        <v>7.272727272727272</v>
      </c>
      <c r="J203" s="130">
        <v>8</v>
      </c>
      <c r="K203" s="34">
        <f>IF(G203&gt;0,G203/1000/J203,"")</f>
        <v>10</v>
      </c>
      <c r="L203" s="35">
        <v>43271</v>
      </c>
      <c r="N203" s="36"/>
      <c r="O203" s="36"/>
      <c r="V203" s="38">
        <f>IF(U203&gt;0,U203-Q203)</f>
        <v>0</v>
      </c>
      <c r="X203" s="38">
        <f>IF(W203&gt;0,W203-U203)</f>
        <v>0</v>
      </c>
      <c r="Z203" s="38">
        <f>IF(Y203&gt;0,Y203-W203)</f>
        <v>0</v>
      </c>
      <c r="AB203" s="38">
        <f>T203*(3/5)</f>
        <v>0</v>
      </c>
      <c r="AD203" s="38">
        <f>T203*2</f>
        <v>0</v>
      </c>
      <c r="AF203" s="38">
        <f>R203+S203</f>
        <v>0</v>
      </c>
      <c r="AG203" s="38">
        <f>T203</f>
        <v>0</v>
      </c>
      <c r="AH203" s="40">
        <f>IF(T203&gt;0,((AC203/AB203)+(AE203/AD203)+(AF203/AG203))/3)</f>
        <v>0</v>
      </c>
      <c r="AJ203" s="96"/>
      <c r="AK203" s="96"/>
      <c r="AL203" s="96"/>
      <c r="AM203" s="96"/>
      <c r="AN203" s="96"/>
      <c r="AO203" s="96"/>
      <c r="AP203" s="96"/>
      <c r="AQ203" s="96"/>
      <c r="AR203" s="96"/>
      <c r="AS203" s="96"/>
      <c r="AT203" s="96"/>
      <c r="AU203" s="96"/>
      <c r="AV203" s="96"/>
      <c r="AW203" s="96"/>
      <c r="AX203" s="96"/>
      <c r="AY203" s="96"/>
      <c r="AZ203" s="96"/>
      <c r="BA203" s="96"/>
      <c r="BB203" s="96"/>
      <c r="BG203" t="s" s="125">
        <v>453</v>
      </c>
      <c r="BH203" t="s" s="125">
        <v>266</v>
      </c>
      <c r="BI203" t="s" s="125">
        <v>266</v>
      </c>
      <c r="BJ203" t="s" s="41">
        <v>454</v>
      </c>
      <c r="BK203" t="s" s="41">
        <v>454</v>
      </c>
      <c r="BL203" t="s" s="41">
        <v>454</v>
      </c>
      <c r="BM203" t="s" s="41">
        <v>454</v>
      </c>
      <c r="BN203" t="s" s="41">
        <v>454</v>
      </c>
      <c r="BO203" t="s" s="41">
        <v>454</v>
      </c>
      <c r="BP203" t="s" s="41">
        <v>454</v>
      </c>
      <c r="BQ203" t="s" s="164">
        <v>454</v>
      </c>
      <c r="BR203" t="s" s="41">
        <v>454</v>
      </c>
      <c r="BS203" t="s" s="136">
        <v>454</v>
      </c>
      <c r="BT203" t="s" s="41">
        <v>454</v>
      </c>
      <c r="BU203" t="s" s="13">
        <v>160</v>
      </c>
      <c r="BV203" t="s" s="13">
        <v>161</v>
      </c>
      <c r="BW203" t="s" s="13">
        <v>162</v>
      </c>
      <c r="BX203" t="s" s="13">
        <v>163</v>
      </c>
      <c r="BY203" t="s" s="13">
        <v>164</v>
      </c>
      <c r="BZ203" t="s" s="13">
        <v>165</v>
      </c>
      <c r="CA203" t="s" s="13">
        <v>166</v>
      </c>
      <c r="CU203" s="141">
        <f>$K203</f>
        <v>10</v>
      </c>
      <c r="CV203" s="141">
        <f>$K203</f>
        <v>10</v>
      </c>
      <c r="CW203" s="141">
        <f>$K203</f>
        <v>10</v>
      </c>
      <c r="CX203" s="141">
        <f>$K203</f>
        <v>10</v>
      </c>
      <c r="CY203" s="141">
        <f>$K203</f>
        <v>10</v>
      </c>
      <c r="CZ203" s="141">
        <f>$K203</f>
        <v>10</v>
      </c>
      <c r="DA203" s="141">
        <f>$K203</f>
        <v>10</v>
      </c>
      <c r="DB203" s="141">
        <f>$K203</f>
        <v>10</v>
      </c>
      <c r="DJ203" s="87"/>
    </row>
    <row r="204" s="25" customFormat="1" ht="15" customHeight="1">
      <c r="A204" t="s" s="13">
        <v>455</v>
      </c>
      <c r="B204" s="31">
        <v>3914</v>
      </c>
      <c r="C204" t="s" s="13">
        <v>320</v>
      </c>
      <c r="D204" t="s" s="13">
        <v>241</v>
      </c>
      <c r="E204" t="s" s="13">
        <v>182</v>
      </c>
      <c r="F204" t="s" s="160">
        <v>423</v>
      </c>
      <c r="G204" s="77">
        <v>85000</v>
      </c>
      <c r="H204" s="31">
        <v>9</v>
      </c>
      <c r="I204" s="33">
        <f>G204/1000/H204</f>
        <v>9.444444444444445</v>
      </c>
      <c r="J204" s="31">
        <v>10</v>
      </c>
      <c r="K204" s="34">
        <f>IF(G204&gt;0,G204/1000/J204,"")</f>
        <v>8.5</v>
      </c>
      <c r="BO204" t="s" s="41">
        <v>456</v>
      </c>
      <c r="BP204" t="s" s="41">
        <v>456</v>
      </c>
      <c r="BQ204" t="s" s="41">
        <v>456</v>
      </c>
      <c r="BR204" t="s" s="41">
        <v>456</v>
      </c>
      <c r="BS204" t="s" s="41">
        <v>456</v>
      </c>
      <c r="BT204" t="s" s="41">
        <v>456</v>
      </c>
      <c r="BU204" t="s" s="41">
        <v>456</v>
      </c>
      <c r="BV204" t="s" s="41">
        <v>456</v>
      </c>
      <c r="BW204" t="s" s="136">
        <v>456</v>
      </c>
      <c r="BX204" t="s" s="13">
        <v>157</v>
      </c>
      <c r="BY204" t="s" s="13">
        <v>158</v>
      </c>
      <c r="BZ204" t="s" s="13">
        <v>159</v>
      </c>
      <c r="CA204" t="s" s="13">
        <v>160</v>
      </c>
      <c r="CB204" t="s" s="13">
        <v>161</v>
      </c>
      <c r="CC204" t="s" s="13">
        <v>162</v>
      </c>
      <c r="CD204" t="s" s="13">
        <v>163</v>
      </c>
      <c r="CE204" t="s" s="13">
        <v>164</v>
      </c>
      <c r="CF204" t="s" s="13">
        <v>165</v>
      </c>
      <c r="CG204" s="59">
        <f>K204</f>
        <v>8.5</v>
      </c>
      <c r="CI204" s="59">
        <f>CG204</f>
        <v>8.5</v>
      </c>
      <c r="CJ204" s="59">
        <f>CI204</f>
        <v>8.5</v>
      </c>
      <c r="CK204" s="59">
        <f>CJ204</f>
        <v>8.5</v>
      </c>
      <c r="CL204" s="59">
        <f>CK204</f>
        <v>8.5</v>
      </c>
      <c r="CM204" s="59">
        <f>CL204</f>
        <v>8.5</v>
      </c>
      <c r="CN204" s="59">
        <f>CM204</f>
        <v>8.5</v>
      </c>
      <c r="CO204" s="59">
        <f>CN204</f>
        <v>8.5</v>
      </c>
      <c r="CP204" s="59">
        <f>CO204</f>
        <v>8.5</v>
      </c>
      <c r="CQ204" s="59">
        <f>CP204</f>
        <v>8.5</v>
      </c>
    </row>
    <row r="205" s="25" customFormat="1" ht="15" customHeight="1">
      <c r="A205" t="s" s="13">
        <v>457</v>
      </c>
      <c r="B205" s="31">
        <v>5092</v>
      </c>
      <c r="C205" t="s" s="13">
        <v>152</v>
      </c>
      <c r="D205" t="s" s="13">
        <v>153</v>
      </c>
      <c r="E205" t="s" s="13">
        <v>212</v>
      </c>
      <c r="F205" t="s" s="160">
        <v>423</v>
      </c>
      <c r="G205" s="77">
        <v>45000</v>
      </c>
      <c r="H205" s="31">
        <v>13</v>
      </c>
      <c r="I205" s="33">
        <f>G205/1000/H205</f>
        <v>3.461538461538462</v>
      </c>
      <c r="J205" s="31">
        <v>6</v>
      </c>
      <c r="K205" s="34">
        <f>IF(G205&gt;0,G205/1000/J205,"")</f>
        <v>7.5</v>
      </c>
      <c r="L205" s="35">
        <v>43358</v>
      </c>
      <c r="V205" s="38">
        <f>IF(U205&gt;0,U205-Q205)</f>
        <v>0</v>
      </c>
      <c r="X205" s="38">
        <f>IF(W205&gt;0,W205-U205)</f>
        <v>0</v>
      </c>
      <c r="Z205" s="38">
        <f>IF(Y205&gt;0,Y205-W205)</f>
        <v>0</v>
      </c>
      <c r="AB205" s="38">
        <f>T205*(3/5)</f>
        <v>0</v>
      </c>
      <c r="AD205" s="38">
        <f>T205*2</f>
        <v>0</v>
      </c>
      <c r="AF205" s="38">
        <f>R205+S205</f>
        <v>0</v>
      </c>
      <c r="AG205" s="38">
        <f>T205</f>
        <v>0</v>
      </c>
      <c r="AH205" s="67">
        <f>IF(T205&gt;0,((AC205/AB205)+(AE205/AD205)+(AF205/AG205))/3)</f>
        <v>0</v>
      </c>
      <c r="BW205" t="s" s="41">
        <v>310</v>
      </c>
      <c r="BX205" t="s" s="41">
        <v>310</v>
      </c>
      <c r="BY205" t="s" s="41">
        <v>310</v>
      </c>
      <c r="BZ205" t="s" s="41">
        <v>310</v>
      </c>
      <c r="CA205" t="s" s="41">
        <v>310</v>
      </c>
      <c r="CB205" t="s" s="41">
        <v>310</v>
      </c>
      <c r="CC205" t="s" s="41">
        <v>310</v>
      </c>
      <c r="CD205" t="s" s="41">
        <v>310</v>
      </c>
      <c r="CE205" t="s" s="41">
        <v>310</v>
      </c>
      <c r="CF205" t="s" s="41">
        <v>310</v>
      </c>
      <c r="CG205" t="s" s="41">
        <v>310</v>
      </c>
      <c r="CI205" t="s" s="41">
        <v>310</v>
      </c>
      <c r="CJ205" t="s" s="41">
        <v>310</v>
      </c>
      <c r="CK205" t="s" s="13">
        <v>157</v>
      </c>
      <c r="CL205" t="s" s="13">
        <v>158</v>
      </c>
      <c r="CM205" t="s" s="13">
        <v>159</v>
      </c>
      <c r="CN205" t="s" s="13">
        <v>160</v>
      </c>
      <c r="CO205" t="s" s="13">
        <v>161</v>
      </c>
      <c r="CP205" t="s" s="13">
        <v>162</v>
      </c>
      <c r="CQ205" t="s" s="13">
        <v>163</v>
      </c>
      <c r="CR205" t="s" s="13">
        <v>204</v>
      </c>
      <c r="CS205" s="111">
        <f>$K205</f>
        <v>7.5</v>
      </c>
      <c r="CT205" s="111">
        <f>$K205</f>
        <v>7.5</v>
      </c>
      <c r="CU205" s="111">
        <f>$K205</f>
        <v>7.5</v>
      </c>
      <c r="CV205" s="111">
        <f>$K205</f>
        <v>7.5</v>
      </c>
      <c r="CW205" s="111">
        <f>$K205</f>
        <v>7.5</v>
      </c>
      <c r="CX205" s="111">
        <f>$K205</f>
        <v>7.5</v>
      </c>
      <c r="CY205" s="34"/>
    </row>
    <row r="206" s="25" customFormat="1" ht="15" customHeight="1">
      <c r="A206" t="s" s="13">
        <v>458</v>
      </c>
      <c r="B206" s="31">
        <v>5066</v>
      </c>
      <c r="C206" t="s" s="13">
        <v>152</v>
      </c>
      <c r="D206" t="s" s="13">
        <v>229</v>
      </c>
      <c r="E206" t="s" s="13">
        <v>176</v>
      </c>
      <c r="F206" t="s" s="160">
        <v>423</v>
      </c>
      <c r="G206" s="77">
        <v>130000</v>
      </c>
      <c r="H206" s="31">
        <v>10</v>
      </c>
      <c r="I206" s="33">
        <f>G206/1000/H206</f>
        <v>13</v>
      </c>
      <c r="J206" s="31">
        <v>17</v>
      </c>
      <c r="K206" s="34">
        <f>IF(G206&gt;0,G206/1000/J206,"")</f>
        <v>7.647058823529412</v>
      </c>
      <c r="L206" s="35">
        <v>43431</v>
      </c>
      <c r="V206" s="38">
        <f>IF(U206&gt;0,U206-Q206)</f>
        <v>0</v>
      </c>
      <c r="X206" s="38">
        <f>IF(W206&gt;0,W206-U206)</f>
        <v>0</v>
      </c>
      <c r="Z206" s="38">
        <f>IF(Y206&gt;0,Y206-W206)</f>
        <v>0</v>
      </c>
      <c r="AB206" s="38">
        <f>T206*(3/5)</f>
        <v>0</v>
      </c>
      <c r="AD206" s="38">
        <f>T206*2</f>
        <v>0</v>
      </c>
      <c r="AF206" s="38">
        <f>R206+S206</f>
        <v>0</v>
      </c>
      <c r="AG206" s="38">
        <f>T206</f>
        <v>0</v>
      </c>
      <c r="AH206" s="67">
        <f>IF(T206&gt;0,((AC206/AB206)+(AE206/AD206)+(AF206/AG206))/3)</f>
        <v>0</v>
      </c>
      <c r="CG206" t="s" s="41">
        <v>459</v>
      </c>
      <c r="CH206" t="s" s="41">
        <v>169</v>
      </c>
      <c r="CI206" t="s" s="41">
        <v>169</v>
      </c>
      <c r="CJ206" t="s" s="41">
        <v>169</v>
      </c>
      <c r="CK206" t="s" s="41">
        <v>169</v>
      </c>
      <c r="CL206" t="s" s="41">
        <v>169</v>
      </c>
      <c r="CM206" t="s" s="41">
        <v>169</v>
      </c>
      <c r="CN206" t="s" s="41">
        <v>169</v>
      </c>
      <c r="CO206" t="s" s="41">
        <v>169</v>
      </c>
      <c r="CP206" t="s" s="41">
        <v>169</v>
      </c>
      <c r="CQ206" t="s" s="41">
        <v>169</v>
      </c>
      <c r="CR206" t="s" s="41">
        <v>169</v>
      </c>
      <c r="CS206" t="s" s="41">
        <v>169</v>
      </c>
      <c r="CT206" t="s" s="41">
        <v>169</v>
      </c>
      <c r="CU206" t="s" s="41">
        <v>169</v>
      </c>
      <c r="CV206" t="s" s="41">
        <v>169</v>
      </c>
      <c r="CW206" t="s" s="41">
        <v>169</v>
      </c>
      <c r="DA206" s="111">
        <f>$K206</f>
        <v>7.647058823529412</v>
      </c>
      <c r="DB206" s="111">
        <f>$K206</f>
        <v>7.647058823529412</v>
      </c>
      <c r="DC206" s="111">
        <f>$K206</f>
        <v>7.647058823529412</v>
      </c>
      <c r="DD206" s="111">
        <f>$K206</f>
        <v>7.647058823529412</v>
      </c>
      <c r="DE206" s="111">
        <f>$K206</f>
        <v>7.647058823529412</v>
      </c>
      <c r="DF206" s="111">
        <f>$K206</f>
        <v>7.647058823529412</v>
      </c>
      <c r="DG206" s="111">
        <f>$K206</f>
        <v>7.647058823529412</v>
      </c>
      <c r="DH206" s="111">
        <f>$K206</f>
        <v>7.647058823529412</v>
      </c>
      <c r="DI206" s="111">
        <f>$K206</f>
        <v>7.647058823529412</v>
      </c>
      <c r="DJ206" s="165">
        <f>$K206</f>
        <v>7.647058823529412</v>
      </c>
      <c r="DK206" s="166">
        <f>$K206</f>
        <v>7.647058823529412</v>
      </c>
    </row>
    <row r="207" s="25" customFormat="1" ht="15" customHeight="1">
      <c r="A207" t="s" s="13">
        <v>460</v>
      </c>
      <c r="B207" s="31">
        <v>5084</v>
      </c>
      <c r="C207" t="s" s="13">
        <v>152</v>
      </c>
      <c r="D207" t="s" s="13">
        <v>153</v>
      </c>
      <c r="E207" t="s" s="13">
        <v>173</v>
      </c>
      <c r="F207" t="s" s="160">
        <v>423</v>
      </c>
      <c r="G207" s="77">
        <v>150000</v>
      </c>
      <c r="H207" s="31">
        <v>24</v>
      </c>
      <c r="I207" s="33">
        <f>G207/1000/H207</f>
        <v>6.25</v>
      </c>
      <c r="J207" s="31">
        <v>14</v>
      </c>
      <c r="K207" s="34">
        <f>IF(G207&gt;0,G207/1000/J207,"")</f>
        <v>10.71428571428571</v>
      </c>
      <c r="L207" s="35">
        <v>43392</v>
      </c>
      <c r="V207" s="38">
        <f>IF(U207&gt;0,U207-Q207)</f>
        <v>0</v>
      </c>
      <c r="X207" s="38">
        <f>IF(W207&gt;0,W207-U207)</f>
        <v>0</v>
      </c>
      <c r="Z207" s="38">
        <f>IF(Y207&gt;0,Y207-W207)</f>
        <v>0</v>
      </c>
      <c r="AB207" s="38">
        <f>T207*(3/5)</f>
        <v>0</v>
      </c>
      <c r="AD207" s="38">
        <f>T207*2</f>
        <v>0</v>
      </c>
      <c r="AF207" s="38">
        <f>R207+S207</f>
        <v>0</v>
      </c>
      <c r="AG207" s="38">
        <f>T207</f>
        <v>0</v>
      </c>
      <c r="AH207" s="67">
        <f>IF(T207&gt;0,((AC207/AB207)+(AE207/AD207)+(AF207/AG207))/3)</f>
        <v>0</v>
      </c>
      <c r="CA207" t="s" s="41">
        <v>461</v>
      </c>
      <c r="CB207" t="s" s="41">
        <v>461</v>
      </c>
      <c r="CC207" t="s" s="41">
        <v>461</v>
      </c>
      <c r="CD207" t="s" s="41">
        <v>461</v>
      </c>
      <c r="CE207" t="s" s="41">
        <v>461</v>
      </c>
      <c r="CF207" t="s" s="41">
        <v>461</v>
      </c>
      <c r="CG207" t="s" s="41">
        <v>461</v>
      </c>
      <c r="CH207" t="s" s="41">
        <v>461</v>
      </c>
      <c r="CI207" t="s" s="41">
        <v>461</v>
      </c>
      <c r="CJ207" t="s" s="41">
        <v>461</v>
      </c>
      <c r="CK207" t="s" s="41">
        <v>461</v>
      </c>
      <c r="CL207" t="s" s="41">
        <v>461</v>
      </c>
      <c r="CM207" t="s" s="41">
        <v>461</v>
      </c>
      <c r="CN207" t="s" s="41">
        <v>461</v>
      </c>
      <c r="CO207" t="s" s="41">
        <v>461</v>
      </c>
      <c r="CP207" t="s" s="41">
        <v>461</v>
      </c>
      <c r="CQ207" t="s" s="41">
        <v>461</v>
      </c>
      <c r="CR207" t="s" s="41">
        <v>461</v>
      </c>
      <c r="CS207" t="s" s="41">
        <v>461</v>
      </c>
      <c r="CT207" t="s" s="41">
        <v>461</v>
      </c>
      <c r="CU207" t="s" s="41">
        <v>461</v>
      </c>
      <c r="CV207" t="s" s="41">
        <v>461</v>
      </c>
      <c r="CW207" t="s" s="41">
        <v>461</v>
      </c>
      <c r="CX207" t="s" s="41">
        <v>461</v>
      </c>
      <c r="CY207" t="s" s="13">
        <v>157</v>
      </c>
      <c r="CZ207" t="s" s="13">
        <v>158</v>
      </c>
      <c r="DA207" t="s" s="13">
        <v>159</v>
      </c>
      <c r="DB207" t="s" s="13">
        <v>160</v>
      </c>
      <c r="DC207" t="s" s="13">
        <v>161</v>
      </c>
      <c r="DD207" t="s" s="13">
        <v>162</v>
      </c>
      <c r="DE207" s="49">
        <f>$K207</f>
        <v>10.71428571428571</v>
      </c>
      <c r="DF207" s="49">
        <f>$K207</f>
        <v>10.71428571428571</v>
      </c>
      <c r="DG207" s="49">
        <f>$K207</f>
        <v>10.71428571428571</v>
      </c>
      <c r="DH207" s="49">
        <f>$K207</f>
        <v>10.71428571428571</v>
      </c>
      <c r="DI207" s="49">
        <f>$K207</f>
        <v>10.71428571428571</v>
      </c>
      <c r="DJ207" s="152">
        <f>$K207</f>
        <v>10.71428571428571</v>
      </c>
      <c r="DK207" s="49">
        <f>$K207</f>
        <v>10.71428571428571</v>
      </c>
      <c r="DL207" s="49">
        <f>$K207</f>
        <v>10.71428571428571</v>
      </c>
      <c r="DM207" s="49">
        <f>$K207</f>
        <v>10.71428571428571</v>
      </c>
      <c r="DN207" s="49">
        <f>$K207</f>
        <v>10.71428571428571</v>
      </c>
      <c r="DO207" s="49">
        <f>$K207</f>
        <v>10.71428571428571</v>
      </c>
      <c r="DP207" s="49">
        <f>$K207</f>
        <v>10.71428571428571</v>
      </c>
      <c r="DQ207" s="49">
        <f>$K207</f>
        <v>10.71428571428571</v>
      </c>
      <c r="DR207" s="153">
        <f>$K207</f>
        <v>10.71428571428571</v>
      </c>
    </row>
    <row r="208" s="25" customFormat="1" ht="15" customHeight="1">
      <c r="A208" t="s" s="13">
        <v>462</v>
      </c>
      <c r="B208" s="31">
        <v>4180</v>
      </c>
      <c r="C208" t="s" s="13">
        <v>185</v>
      </c>
      <c r="D208" t="s" s="13">
        <v>232</v>
      </c>
      <c r="E208" t="s" s="13">
        <v>212</v>
      </c>
      <c r="F208" t="s" s="160">
        <v>423</v>
      </c>
      <c r="G208" s="77">
        <v>150000</v>
      </c>
      <c r="H208" s="31">
        <v>10</v>
      </c>
      <c r="I208" s="33">
        <f>G208/1000/H208</f>
        <v>15</v>
      </c>
      <c r="J208" s="31">
        <v>15</v>
      </c>
      <c r="K208" s="34">
        <f>IF(G208&gt;0,G208/1000/J208,"")</f>
        <v>10</v>
      </c>
      <c r="CI208" t="s" s="41">
        <v>340</v>
      </c>
      <c r="CJ208" t="s" s="41">
        <v>340</v>
      </c>
      <c r="CK208" t="s" s="41">
        <v>340</v>
      </c>
      <c r="CL208" t="s" s="41">
        <v>340</v>
      </c>
      <c r="CM208" t="s" s="41">
        <v>340</v>
      </c>
      <c r="CN208" t="s" s="41">
        <v>340</v>
      </c>
      <c r="CO208" t="s" s="41">
        <v>340</v>
      </c>
      <c r="CP208" t="s" s="41">
        <v>340</v>
      </c>
      <c r="CQ208" t="s" s="41">
        <v>340</v>
      </c>
      <c r="CR208" t="s" s="41">
        <v>340</v>
      </c>
      <c r="CS208" t="s" s="13">
        <v>157</v>
      </c>
      <c r="CT208" t="s" s="13">
        <v>158</v>
      </c>
      <c r="CU208" t="s" s="13">
        <v>159</v>
      </c>
      <c r="CV208" t="s" s="13">
        <v>160</v>
      </c>
      <c r="CW208" t="s" s="13">
        <v>161</v>
      </c>
      <c r="CX208" t="s" s="13">
        <v>162</v>
      </c>
      <c r="CY208" t="s" s="13">
        <v>163</v>
      </c>
      <c r="DE208" s="167">
        <f>$K208</f>
        <v>10</v>
      </c>
      <c r="DF208" s="167">
        <f>$K208</f>
        <v>10</v>
      </c>
      <c r="DG208" s="167">
        <f>$K208</f>
        <v>10</v>
      </c>
      <c r="DH208" s="167">
        <f>$K208</f>
        <v>10</v>
      </c>
      <c r="DI208" s="167">
        <f>$K208</f>
        <v>10</v>
      </c>
      <c r="DJ208" s="165">
        <f>$K208</f>
        <v>10</v>
      </c>
      <c r="DK208" s="167">
        <f>$K208</f>
        <v>10</v>
      </c>
      <c r="DL208" s="167">
        <f>$K208</f>
        <v>10</v>
      </c>
      <c r="DM208" s="167">
        <f>$K208</f>
        <v>10</v>
      </c>
      <c r="DN208" s="167">
        <f>$K208</f>
        <v>10</v>
      </c>
      <c r="DO208" s="167">
        <f>$K208</f>
        <v>10</v>
      </c>
      <c r="DP208" s="167">
        <f>$K208</f>
        <v>10</v>
      </c>
      <c r="DQ208" s="167">
        <f>$K208</f>
        <v>10</v>
      </c>
      <c r="DR208" s="167">
        <f>$K208</f>
        <v>10</v>
      </c>
      <c r="DS208" s="168">
        <f>$K208</f>
        <v>10</v>
      </c>
    </row>
    <row r="209" s="25" customFormat="1" ht="15" customHeight="1">
      <c r="A209" t="s" s="13">
        <v>463</v>
      </c>
      <c r="B209" s="31">
        <v>6061</v>
      </c>
      <c r="C209" t="s" s="13">
        <v>185</v>
      </c>
      <c r="D209" t="s" s="13">
        <v>229</v>
      </c>
      <c r="E209" t="s" s="13">
        <v>212</v>
      </c>
      <c r="F209" t="s" s="160">
        <v>423</v>
      </c>
      <c r="G209" s="77">
        <v>75000</v>
      </c>
      <c r="H209" s="31">
        <v>9</v>
      </c>
      <c r="I209" s="33">
        <f>G209/1000/H209</f>
        <v>8.333333333333334</v>
      </c>
      <c r="J209" s="31">
        <v>10</v>
      </c>
      <c r="K209" s="34">
        <f>IF(G209&gt;0,G209/1000/J209,"")</f>
        <v>7.5</v>
      </c>
      <c r="L209" s="35">
        <v>43445</v>
      </c>
      <c r="V209" s="38">
        <f>IF(U209&gt;0,U209-Q209)</f>
        <v>0</v>
      </c>
      <c r="X209" s="38">
        <f>IF(W209&gt;0,W209-U209)</f>
        <v>0</v>
      </c>
      <c r="Z209" s="38">
        <f>IF(Y209&gt;0,Y209-W209)</f>
        <v>0</v>
      </c>
      <c r="AB209" s="38">
        <f>T209*(3/5)</f>
        <v>0</v>
      </c>
      <c r="AD209" s="38">
        <f>T209*2</f>
        <v>0</v>
      </c>
      <c r="AF209" s="38">
        <f>R209+S209</f>
        <v>0</v>
      </c>
      <c r="AG209" s="38">
        <f>T209</f>
        <v>0</v>
      </c>
      <c r="AH209" s="67">
        <f>IF(T209&gt;0,((AC209/AB209)+(AE209/AD209)+(AF209/AG209))/3)</f>
        <v>0</v>
      </c>
      <c r="CJ209" t="s" s="41">
        <v>202</v>
      </c>
      <c r="CK209" t="s" s="41">
        <v>202</v>
      </c>
      <c r="CL209" t="s" s="41">
        <v>202</v>
      </c>
      <c r="CM209" t="s" s="41">
        <v>202</v>
      </c>
      <c r="CN209" t="s" s="41">
        <v>202</v>
      </c>
      <c r="CO209" t="s" s="41">
        <v>202</v>
      </c>
      <c r="CP209" t="s" s="41">
        <v>202</v>
      </c>
      <c r="CQ209" t="s" s="41">
        <v>202</v>
      </c>
      <c r="CR209" t="s" s="41">
        <v>202</v>
      </c>
      <c r="CS209" t="s" s="13">
        <v>157</v>
      </c>
      <c r="CT209" t="s" s="13">
        <v>158</v>
      </c>
      <c r="CU209" t="s" s="13">
        <v>159</v>
      </c>
      <c r="CV209" t="s" s="13">
        <v>160</v>
      </c>
      <c r="CW209" t="s" s="13">
        <v>161</v>
      </c>
      <c r="CX209" t="s" s="13">
        <v>162</v>
      </c>
      <c r="DA209" s="111">
        <f>$K209</f>
        <v>7.5</v>
      </c>
      <c r="DB209" s="111">
        <f>$K209</f>
        <v>7.5</v>
      </c>
      <c r="DC209" s="111">
        <f>$K209</f>
        <v>7.5</v>
      </c>
      <c r="DD209" s="111">
        <f>$K209</f>
        <v>7.5</v>
      </c>
      <c r="DE209" s="111">
        <f>$K209</f>
        <v>7.5</v>
      </c>
      <c r="DF209" s="111">
        <f>$K209</f>
        <v>7.5</v>
      </c>
      <c r="DG209" s="111">
        <f>$K209</f>
        <v>7.5</v>
      </c>
      <c r="DH209" s="111">
        <f>$K209</f>
        <v>7.5</v>
      </c>
      <c r="DI209" s="166">
        <f>$K209</f>
        <v>7.5</v>
      </c>
    </row>
    <row r="210" s="25" customFormat="1" ht="15" customHeight="1">
      <c r="A210" t="s" s="13">
        <v>464</v>
      </c>
      <c r="B210" s="31">
        <v>5114</v>
      </c>
      <c r="C210" t="s" s="13">
        <v>152</v>
      </c>
      <c r="D210" t="s" s="13">
        <v>232</v>
      </c>
      <c r="E210" t="s" s="13">
        <v>176</v>
      </c>
      <c r="F210" t="s" s="160">
        <v>423</v>
      </c>
      <c r="G210" s="77">
        <v>100000</v>
      </c>
      <c r="H210" s="31">
        <v>19</v>
      </c>
      <c r="I210" s="33">
        <f>G210/1000/H210</f>
        <v>5.263157894736842</v>
      </c>
      <c r="J210" s="31">
        <v>12</v>
      </c>
      <c r="K210" s="34">
        <f>IF(G210&gt;0,G210/1000/J210,"")</f>
        <v>8.333333333333334</v>
      </c>
      <c r="CO210" t="s" s="41">
        <v>465</v>
      </c>
      <c r="CP210" t="s" s="41">
        <v>465</v>
      </c>
      <c r="CQ210" t="s" s="41">
        <v>465</v>
      </c>
      <c r="CR210" t="s" s="41">
        <v>465</v>
      </c>
      <c r="CS210" t="s" s="41">
        <v>465</v>
      </c>
      <c r="CT210" t="s" s="41">
        <v>465</v>
      </c>
      <c r="CU210" t="s" s="41">
        <v>465</v>
      </c>
      <c r="CV210" t="s" s="41">
        <v>465</v>
      </c>
      <c r="CW210" t="s" s="41">
        <v>465</v>
      </c>
      <c r="CX210" t="s" s="41">
        <v>465</v>
      </c>
      <c r="CY210" t="s" s="41">
        <v>465</v>
      </c>
      <c r="CZ210" t="s" s="41">
        <v>465</v>
      </c>
      <c r="DA210" t="s" s="41">
        <v>465</v>
      </c>
      <c r="DB210" t="s" s="41">
        <v>465</v>
      </c>
      <c r="DC210" t="s" s="41">
        <v>465</v>
      </c>
      <c r="DD210" t="s" s="41">
        <v>465</v>
      </c>
      <c r="DE210" t="s" s="41">
        <v>465</v>
      </c>
      <c r="DF210" t="s" s="41">
        <v>465</v>
      </c>
      <c r="DG210" t="s" s="41">
        <v>465</v>
      </c>
      <c r="DH210" t="s" s="13">
        <v>157</v>
      </c>
      <c r="DI210" t="s" s="13">
        <v>158</v>
      </c>
      <c r="DJ210" t="s" s="13">
        <v>159</v>
      </c>
      <c r="DK210" t="s" s="13">
        <v>160</v>
      </c>
      <c r="DL210" t="s" s="13">
        <v>161</v>
      </c>
      <c r="DM210" t="s" s="13">
        <v>162</v>
      </c>
      <c r="DN210" s="53">
        <f>$K210</f>
        <v>8.333333333333334</v>
      </c>
      <c r="DO210" s="53">
        <f>$K210</f>
        <v>8.333333333333334</v>
      </c>
      <c r="DP210" s="53">
        <f>$K210</f>
        <v>8.333333333333334</v>
      </c>
      <c r="DQ210" s="53">
        <f>$K210</f>
        <v>8.333333333333334</v>
      </c>
      <c r="DR210" s="53">
        <f>$K210</f>
        <v>8.333333333333334</v>
      </c>
      <c r="DS210" s="53">
        <f>$K210</f>
        <v>8.333333333333334</v>
      </c>
      <c r="DT210" s="53">
        <f>$K210</f>
        <v>8.333333333333334</v>
      </c>
      <c r="DU210" s="53">
        <f>$K210</f>
        <v>8.333333333333334</v>
      </c>
      <c r="DV210" s="53">
        <f>$K210</f>
        <v>8.333333333333334</v>
      </c>
      <c r="DW210" s="53">
        <f>$K210</f>
        <v>8.333333333333334</v>
      </c>
      <c r="DX210" s="54">
        <f>$K210</f>
        <v>8.333333333333334</v>
      </c>
      <c r="DY210" s="55">
        <f>$K210</f>
        <v>8.333333333333334</v>
      </c>
    </row>
    <row r="211" s="25" customFormat="1" ht="15" customHeight="1">
      <c r="A211" t="s" s="13">
        <v>466</v>
      </c>
      <c r="B211" s="31">
        <v>4245</v>
      </c>
      <c r="C211" t="s" s="13">
        <v>171</v>
      </c>
      <c r="D211" t="s" s="13">
        <v>229</v>
      </c>
      <c r="E211" t="s" s="13">
        <v>212</v>
      </c>
      <c r="F211" t="s" s="160">
        <v>423</v>
      </c>
      <c r="G211" s="77">
        <v>50000</v>
      </c>
      <c r="H211" s="31">
        <v>8</v>
      </c>
      <c r="I211" s="33">
        <f>G211/1000/H211</f>
        <v>6.25</v>
      </c>
      <c r="J211" s="31">
        <v>6</v>
      </c>
      <c r="K211" s="34">
        <f>IF(G211&gt;0,G211/1000/J211,"")</f>
        <v>8.333333333333334</v>
      </c>
      <c r="CZ211" t="s" s="41">
        <v>461</v>
      </c>
      <c r="DA211" t="s" s="41">
        <v>461</v>
      </c>
      <c r="DB211" t="s" s="41">
        <v>461</v>
      </c>
      <c r="DC211" t="s" s="41">
        <v>461</v>
      </c>
      <c r="DD211" t="s" s="41">
        <v>461</v>
      </c>
      <c r="DE211" t="s" s="41">
        <v>461</v>
      </c>
      <c r="DF211" t="s" s="41">
        <v>461</v>
      </c>
      <c r="DG211" t="s" s="41">
        <v>461</v>
      </c>
      <c r="DH211" t="s" s="13">
        <v>157</v>
      </c>
      <c r="DI211" t="s" s="13">
        <v>158</v>
      </c>
      <c r="DJ211" t="s" s="13">
        <v>159</v>
      </c>
      <c r="DK211" t="s" s="13">
        <v>160</v>
      </c>
      <c r="DL211" t="s" s="13">
        <v>161</v>
      </c>
      <c r="DM211" t="s" s="13">
        <v>162</v>
      </c>
      <c r="DN211" s="111">
        <f t="shared" si="3312" ref="DN211:DS211">$K$211</f>
        <v>8.333333333333334</v>
      </c>
      <c r="DO211" s="111">
        <f t="shared" si="3312"/>
        <v>8.333333333333334</v>
      </c>
      <c r="DP211" s="111">
        <f t="shared" si="3312"/>
        <v>8.333333333333334</v>
      </c>
      <c r="DQ211" s="111">
        <f t="shared" si="3312"/>
        <v>8.333333333333334</v>
      </c>
      <c r="DR211" s="111">
        <f t="shared" si="3312"/>
        <v>8.333333333333334</v>
      </c>
      <c r="DS211" s="166">
        <f t="shared" si="3312"/>
        <v>8.333333333333334</v>
      </c>
    </row>
    <row r="212" s="25" customFormat="1" ht="15" customHeight="1">
      <c r="A212" t="s" s="13">
        <v>467</v>
      </c>
      <c r="B212" s="31">
        <v>3934</v>
      </c>
      <c r="C212" t="s" s="13">
        <v>171</v>
      </c>
      <c r="D212" t="s" s="13">
        <v>232</v>
      </c>
      <c r="E212" t="s" s="13">
        <v>212</v>
      </c>
      <c r="F212" t="s" s="160">
        <v>423</v>
      </c>
      <c r="G212" s="77">
        <v>60000</v>
      </c>
      <c r="H212" s="31">
        <v>22</v>
      </c>
      <c r="I212" s="33">
        <f>G212/1000/H212</f>
        <v>2.727272727272727</v>
      </c>
      <c r="J212" s="31">
        <v>7</v>
      </c>
      <c r="K212" s="34">
        <f>IF(G212&gt;0,G212/1000/J212,"")</f>
        <v>8.571428571428571</v>
      </c>
      <c r="CX212" t="s" s="41">
        <v>174</v>
      </c>
      <c r="CY212" t="s" s="41">
        <v>174</v>
      </c>
      <c r="CZ212" t="s" s="41">
        <v>174</v>
      </c>
      <c r="DA212" t="s" s="41">
        <v>174</v>
      </c>
      <c r="DB212" t="s" s="41">
        <v>174</v>
      </c>
      <c r="DC212" t="s" s="41">
        <v>174</v>
      </c>
      <c r="DD212" t="s" s="41">
        <v>174</v>
      </c>
      <c r="DE212" t="s" s="41">
        <v>174</v>
      </c>
      <c r="DF212" t="s" s="41">
        <v>174</v>
      </c>
      <c r="DG212" t="s" s="41">
        <v>174</v>
      </c>
      <c r="DH212" t="s" s="41">
        <v>174</v>
      </c>
      <c r="DI212" t="s" s="41">
        <v>174</v>
      </c>
      <c r="DJ212" t="s" s="41">
        <v>174</v>
      </c>
      <c r="DK212" t="s" s="41">
        <v>174</v>
      </c>
      <c r="DL212" t="s" s="41">
        <v>174</v>
      </c>
      <c r="DM212" t="s" s="41">
        <v>174</v>
      </c>
      <c r="DN212" t="s" s="41">
        <v>174</v>
      </c>
      <c r="DO212" t="s" s="41">
        <v>174</v>
      </c>
      <c r="DP212" t="s" s="41">
        <v>174</v>
      </c>
      <c r="DQ212" t="s" s="41">
        <v>174</v>
      </c>
      <c r="DR212" t="s" s="41">
        <v>174</v>
      </c>
      <c r="DS212" t="s" s="41">
        <v>174</v>
      </c>
      <c r="DT212" t="s" s="13">
        <v>157</v>
      </c>
      <c r="DU212" t="s" s="13">
        <v>158</v>
      </c>
      <c r="DV212" t="s" s="13">
        <v>159</v>
      </c>
      <c r="DW212" t="s" s="13">
        <v>160</v>
      </c>
      <c r="DX212" s="169">
        <f t="shared" si="3320" ref="DX212:EC212">$K$212</f>
        <v>8.571428571428571</v>
      </c>
      <c r="DY212" s="170">
        <f t="shared" si="3320"/>
        <v>8.571428571428571</v>
      </c>
      <c r="DZ212" s="171">
        <f t="shared" si="3320"/>
        <v>8.571428571428571</v>
      </c>
      <c r="EA212" s="111">
        <f t="shared" si="3320"/>
        <v>8.571428571428571</v>
      </c>
      <c r="EB212" s="111">
        <f t="shared" si="3320"/>
        <v>8.571428571428571</v>
      </c>
      <c r="EC212" s="111">
        <f t="shared" si="3320"/>
        <v>8.571428571428571</v>
      </c>
    </row>
    <row r="213" s="25" customFormat="1" ht="15" customHeight="1">
      <c r="A213" t="s" s="13">
        <v>468</v>
      </c>
      <c r="B213" s="31">
        <v>3929</v>
      </c>
      <c r="C213" t="s" s="13">
        <v>182</v>
      </c>
      <c r="D213" t="s" s="13">
        <v>229</v>
      </c>
      <c r="E213" t="s" s="13">
        <v>212</v>
      </c>
      <c r="F213" t="s" s="160">
        <v>423</v>
      </c>
      <c r="G213" s="77">
        <v>70000</v>
      </c>
      <c r="H213" s="31">
        <v>9</v>
      </c>
      <c r="I213" s="33">
        <f>G213/1000/H213</f>
        <v>7.777777777777778</v>
      </c>
      <c r="J213" s="31">
        <v>8</v>
      </c>
      <c r="K213" s="34">
        <f>IF(G213&gt;0,G213/1000/J213,"")</f>
        <v>8.75</v>
      </c>
      <c r="V213" s="38">
        <f>IF(U213&gt;0,U213-Q213)</f>
        <v>0</v>
      </c>
      <c r="X213" s="38">
        <f>IF(W213&gt;0,W213-U213)</f>
        <v>0</v>
      </c>
      <c r="Z213" s="38">
        <f>IF(Y213&gt;0,Y213-W213)</f>
        <v>0</v>
      </c>
      <c r="AB213" s="38">
        <f>T213*(3/5)</f>
        <v>0</v>
      </c>
      <c r="AD213" s="38">
        <f>T213*2</f>
        <v>0</v>
      </c>
      <c r="AF213" s="38">
        <f>R213+S213</f>
        <v>0</v>
      </c>
      <c r="AG213" s="38">
        <f>T213</f>
        <v>0</v>
      </c>
      <c r="AH213" s="40">
        <f>IF(T213&gt;0,((AC213/AB213)+(AE213/AD213)+(AF213/AG213))/3)</f>
        <v>0</v>
      </c>
      <c r="CZ213" t="s" s="41">
        <v>174</v>
      </c>
      <c r="DA213" t="s" s="41">
        <v>174</v>
      </c>
      <c r="DB213" t="s" s="41">
        <v>174</v>
      </c>
      <c r="DC213" t="s" s="41">
        <v>174</v>
      </c>
      <c r="DD213" t="s" s="41">
        <v>174</v>
      </c>
      <c r="DE213" t="s" s="41">
        <v>174</v>
      </c>
      <c r="DF213" t="s" s="41">
        <v>174</v>
      </c>
      <c r="DG213" t="s" s="41">
        <v>174</v>
      </c>
      <c r="DH213" t="s" s="41">
        <v>174</v>
      </c>
      <c r="DI213" t="s" s="41">
        <v>174</v>
      </c>
      <c r="DJ213" t="s" s="41">
        <v>174</v>
      </c>
      <c r="DK213" t="s" s="13">
        <v>159</v>
      </c>
      <c r="DL213" t="s" s="13">
        <v>160</v>
      </c>
      <c r="DM213" t="s" s="13">
        <v>161</v>
      </c>
      <c r="DN213" t="s" s="13">
        <v>162</v>
      </c>
      <c r="DO213" t="s" s="13">
        <v>163</v>
      </c>
      <c r="DP213" s="42">
        <f t="shared" si="3336" ref="DP213:DW213">$K$213</f>
        <v>8.75</v>
      </c>
      <c r="DQ213" s="42">
        <f t="shared" si="3336"/>
        <v>8.75</v>
      </c>
      <c r="DR213" s="42">
        <f t="shared" si="3336"/>
        <v>8.75</v>
      </c>
      <c r="DS213" s="42">
        <f t="shared" si="3336"/>
        <v>8.75</v>
      </c>
      <c r="DT213" s="42">
        <f t="shared" si="3336"/>
        <v>8.75</v>
      </c>
      <c r="DU213" s="42">
        <f t="shared" si="3336"/>
        <v>8.75</v>
      </c>
      <c r="DV213" s="42">
        <f t="shared" si="3336"/>
        <v>8.75</v>
      </c>
      <c r="DW213" s="42">
        <f t="shared" si="3336"/>
        <v>8.75</v>
      </c>
    </row>
    <row r="214" s="25" customFormat="1" ht="15" customHeight="1">
      <c r="A214" t="s" s="13">
        <v>469</v>
      </c>
      <c r="B214" s="31">
        <v>4240</v>
      </c>
      <c r="C214" t="s" s="13">
        <v>171</v>
      </c>
      <c r="D214" t="s" s="13">
        <v>153</v>
      </c>
      <c r="E214" t="s" s="13">
        <v>212</v>
      </c>
      <c r="F214" t="s" s="160">
        <v>423</v>
      </c>
      <c r="G214" s="77">
        <v>60000</v>
      </c>
      <c r="H214" s="31">
        <v>13</v>
      </c>
      <c r="I214" s="33">
        <f>G214/1000/H214</f>
        <v>4.615384615384615</v>
      </c>
      <c r="J214" s="31">
        <v>7</v>
      </c>
      <c r="K214" s="34">
        <f>IF(G214&gt;0,G214/1000/J214,"")</f>
        <v>8.571428571428571</v>
      </c>
      <c r="V214" s="38">
        <f>IF(U214&gt;0,U214-Q214)</f>
        <v>0</v>
      </c>
      <c r="X214" s="38">
        <f>IF(W214&gt;0,W214-U214)</f>
        <v>0</v>
      </c>
      <c r="Z214" s="38">
        <f>IF(Y214&gt;0,Y214-W214)</f>
        <v>0</v>
      </c>
      <c r="AB214" s="38">
        <f>T214*(3/5)</f>
        <v>0</v>
      </c>
      <c r="AD214" s="38">
        <f>T214*2</f>
        <v>0</v>
      </c>
      <c r="AF214" s="38">
        <f>R214+S214</f>
        <v>0</v>
      </c>
      <c r="AG214" s="38">
        <f>T214</f>
        <v>0</v>
      </c>
      <c r="AH214" s="40">
        <f>IF(T214&gt;0,((AC214/AB214)+(AE214/AD214)+(AF214/AG214))/3)</f>
        <v>0</v>
      </c>
      <c r="DE214" t="s" s="41">
        <v>174</v>
      </c>
      <c r="DF214" t="s" s="41">
        <v>174</v>
      </c>
      <c r="DG214" t="s" s="41">
        <v>174</v>
      </c>
      <c r="DH214" t="s" s="41">
        <v>174</v>
      </c>
      <c r="DI214" t="s" s="41">
        <v>174</v>
      </c>
      <c r="DJ214" t="s" s="41">
        <v>174</v>
      </c>
      <c r="DK214" t="s" s="41">
        <v>174</v>
      </c>
      <c r="DL214" t="s" s="41">
        <v>174</v>
      </c>
      <c r="DM214" t="s" s="41">
        <v>174</v>
      </c>
      <c r="DN214" t="s" s="41">
        <v>174</v>
      </c>
      <c r="DO214" t="s" s="41">
        <v>174</v>
      </c>
      <c r="DP214" t="s" s="41">
        <v>174</v>
      </c>
      <c r="DQ214" t="s" s="13">
        <v>155</v>
      </c>
      <c r="DR214" t="s" s="13">
        <v>157</v>
      </c>
      <c r="DS214" t="s" s="13">
        <v>158</v>
      </c>
      <c r="DT214" t="s" s="13">
        <v>159</v>
      </c>
      <c r="DU214" t="s" s="13">
        <v>160</v>
      </c>
      <c r="DV214" t="s" s="13">
        <v>161</v>
      </c>
      <c r="DW214" s="111">
        <f t="shared" si="3354" ref="DW214:EC214">$K$214</f>
        <v>8.571428571428571</v>
      </c>
      <c r="DX214" s="169">
        <f t="shared" si="3354"/>
        <v>8.571428571428571</v>
      </c>
      <c r="DY214" s="170">
        <f t="shared" si="3354"/>
        <v>8.571428571428571</v>
      </c>
      <c r="DZ214" s="171">
        <f t="shared" si="3354"/>
        <v>8.571428571428571</v>
      </c>
      <c r="EA214" s="111">
        <f t="shared" si="3354"/>
        <v>8.571428571428571</v>
      </c>
      <c r="EB214" s="111">
        <f t="shared" si="3354"/>
        <v>8.571428571428571</v>
      </c>
      <c r="EC214" s="111">
        <f t="shared" si="3354"/>
        <v>8.571428571428571</v>
      </c>
    </row>
    <row r="215" s="25" customFormat="1" ht="15" customHeight="1">
      <c r="A215" t="s" s="13">
        <v>470</v>
      </c>
      <c r="B215" s="31">
        <v>4269</v>
      </c>
      <c r="C215" t="s" s="13">
        <v>182</v>
      </c>
      <c r="D215" t="s" s="13">
        <v>153</v>
      </c>
      <c r="E215" t="s" s="13">
        <v>212</v>
      </c>
      <c r="F215" t="s" s="160">
        <v>423</v>
      </c>
      <c r="G215" s="77">
        <v>100000</v>
      </c>
      <c r="H215" s="31">
        <v>10</v>
      </c>
      <c r="I215" s="33">
        <f>G215/1000/H215</f>
        <v>10</v>
      </c>
      <c r="J215" s="31">
        <v>8</v>
      </c>
      <c r="K215" s="34">
        <f>IF(G215&gt;0,G215/1000/J215,"")</f>
        <v>12.5</v>
      </c>
      <c r="V215" s="38">
        <f>IF(U215&gt;0,U215-Q215)</f>
        <v>0</v>
      </c>
      <c r="X215" s="38">
        <f>IF(W215&gt;0,W215-U215)</f>
        <v>0</v>
      </c>
      <c r="Z215" s="38">
        <f>IF(Y215&gt;0,Y215-W215)</f>
        <v>0</v>
      </c>
      <c r="AB215" s="38">
        <f>T215*(3/5)</f>
        <v>0</v>
      </c>
      <c r="AD215" s="38">
        <f>T215*2</f>
        <v>0</v>
      </c>
      <c r="AF215" s="38">
        <f>R215+S215</f>
        <v>0</v>
      </c>
      <c r="AG215" s="38">
        <f>T215</f>
        <v>0</v>
      </c>
      <c r="AH215" s="67">
        <f>IF(T215&gt;0,((AC215/AB215)+(AE215/AD215)+(AF215/AG215))/3)</f>
        <v>0</v>
      </c>
      <c r="DG215" t="s" s="41">
        <v>174</v>
      </c>
      <c r="DH215" t="s" s="41">
        <v>227</v>
      </c>
      <c r="DI215" t="s" s="41">
        <v>227</v>
      </c>
      <c r="DJ215" t="s" s="41">
        <v>227</v>
      </c>
      <c r="DK215" t="s" s="41">
        <v>227</v>
      </c>
      <c r="DL215" t="s" s="41">
        <v>227</v>
      </c>
      <c r="DM215" t="s" s="41">
        <v>227</v>
      </c>
      <c r="DN215" t="s" s="41">
        <v>174</v>
      </c>
      <c r="DO215" t="s" s="41">
        <v>174</v>
      </c>
      <c r="DP215" t="s" s="13">
        <v>155</v>
      </c>
      <c r="DQ215" t="s" s="13">
        <v>157</v>
      </c>
      <c r="DR215" t="s" s="13">
        <v>158</v>
      </c>
      <c r="DS215" t="s" s="13">
        <v>159</v>
      </c>
      <c r="DT215" t="s" s="13">
        <v>160</v>
      </c>
      <c r="DU215" t="s" s="13">
        <v>161</v>
      </c>
      <c r="DV215" t="s" s="13">
        <v>162</v>
      </c>
      <c r="DW215" t="s" s="13">
        <v>163</v>
      </c>
      <c r="DX215" t="s" s="63">
        <v>164</v>
      </c>
      <c r="DY215" t="s" s="64">
        <v>165</v>
      </c>
      <c r="DZ215" s="171">
        <f t="shared" si="3371" ref="DZ215:EG215">$K$215</f>
        <v>12.5</v>
      </c>
      <c r="EA215" s="111">
        <f t="shared" si="3371"/>
        <v>12.5</v>
      </c>
      <c r="EB215" s="111">
        <f t="shared" si="3371"/>
        <v>12.5</v>
      </c>
      <c r="EC215" s="111">
        <f t="shared" si="3371"/>
        <v>12.5</v>
      </c>
      <c r="ED215" s="111">
        <f t="shared" si="3371"/>
        <v>12.5</v>
      </c>
      <c r="EE215" s="111">
        <f t="shared" si="3371"/>
        <v>12.5</v>
      </c>
      <c r="EF215" s="111">
        <f t="shared" si="3371"/>
        <v>12.5</v>
      </c>
      <c r="EG215" s="111">
        <f t="shared" si="3371"/>
        <v>12.5</v>
      </c>
    </row>
    <row r="216" s="25" customFormat="1" ht="15" customHeight="1">
      <c r="A216" t="s" s="13">
        <v>471</v>
      </c>
      <c r="B216" s="31">
        <v>3926</v>
      </c>
      <c r="C216" t="s" s="13">
        <v>171</v>
      </c>
      <c r="D216" t="s" s="13">
        <v>153</v>
      </c>
      <c r="E216" t="s" s="13">
        <v>212</v>
      </c>
      <c r="F216" t="s" s="160">
        <v>423</v>
      </c>
      <c r="G216" s="77">
        <v>35000</v>
      </c>
      <c r="H216" s="31">
        <v>19</v>
      </c>
      <c r="I216" s="33">
        <f>G216/1000/H216</f>
        <v>1.842105263157895</v>
      </c>
      <c r="J216" s="31">
        <v>5</v>
      </c>
      <c r="K216" s="34">
        <f>IF(G216&gt;0,G216/1000/J216,"")</f>
        <v>7</v>
      </c>
      <c r="V216" s="38">
        <f>IF(U216&gt;0,U216-Q216)</f>
        <v>0</v>
      </c>
      <c r="X216" s="38">
        <f>IF(W216&gt;0,W216-U216)</f>
        <v>0</v>
      </c>
      <c r="Z216" s="38">
        <f>IF(Y216&gt;0,Y216-W216)</f>
        <v>0</v>
      </c>
      <c r="AB216" s="38">
        <f>T216*(3/5)</f>
        <v>0</v>
      </c>
      <c r="AD216" s="38">
        <f>T216*2</f>
        <v>0</v>
      </c>
      <c r="AF216" s="38">
        <f>R216+S216</f>
        <v>0</v>
      </c>
      <c r="AG216" s="38">
        <f>T216</f>
        <v>0</v>
      </c>
      <c r="AH216" s="67">
        <f>IF(T216&gt;0,((AC216/AB216)+(AE216/AD216)+(AF216/AG216))/3)</f>
        <v>0</v>
      </c>
      <c r="CW216" t="s" s="41">
        <v>174</v>
      </c>
      <c r="CX216" t="s" s="41">
        <v>174</v>
      </c>
      <c r="CY216" t="s" s="41">
        <v>174</v>
      </c>
      <c r="CZ216" t="s" s="41">
        <v>174</v>
      </c>
      <c r="DA216" t="s" s="41">
        <v>174</v>
      </c>
      <c r="DB216" t="s" s="41">
        <v>174</v>
      </c>
      <c r="DC216" t="s" s="41">
        <v>174</v>
      </c>
      <c r="DD216" t="s" s="41">
        <v>174</v>
      </c>
      <c r="DE216" t="s" s="41">
        <v>174</v>
      </c>
      <c r="DF216" t="s" s="41">
        <v>174</v>
      </c>
      <c r="DG216" t="s" s="41">
        <v>174</v>
      </c>
      <c r="DH216" t="s" s="41">
        <v>174</v>
      </c>
      <c r="DI216" t="s" s="41">
        <v>174</v>
      </c>
      <c r="DJ216" t="s" s="41">
        <v>174</v>
      </c>
      <c r="DK216" t="s" s="41">
        <v>174</v>
      </c>
      <c r="DL216" t="s" s="41">
        <v>155</v>
      </c>
      <c r="DM216" t="s" s="41">
        <v>174</v>
      </c>
      <c r="DN216" t="s" s="41">
        <v>174</v>
      </c>
      <c r="DO216" t="s" s="41">
        <v>155</v>
      </c>
      <c r="DP216" t="s" s="13">
        <v>157</v>
      </c>
      <c r="DQ216" t="s" s="13">
        <v>158</v>
      </c>
      <c r="DR216" t="s" s="13">
        <v>159</v>
      </c>
      <c r="DS216" t="s" s="13">
        <v>160</v>
      </c>
      <c r="DT216" t="s" s="13">
        <v>161</v>
      </c>
      <c r="DU216" t="s" s="13">
        <v>162</v>
      </c>
      <c r="DV216" t="s" s="13">
        <v>163</v>
      </c>
      <c r="DW216" t="s" s="13">
        <v>164</v>
      </c>
      <c r="DX216" t="s" s="63">
        <v>165</v>
      </c>
      <c r="DY216" t="s" s="64">
        <v>166</v>
      </c>
      <c r="DZ216" s="171">
        <f>$K216</f>
        <v>7</v>
      </c>
      <c r="EA216" s="111">
        <f>$K216</f>
        <v>7</v>
      </c>
      <c r="EB216" s="111">
        <f>$K216</f>
        <v>7</v>
      </c>
      <c r="EC216" s="111">
        <f>$K216</f>
        <v>7</v>
      </c>
      <c r="ED216" s="111">
        <f>$K216</f>
        <v>7</v>
      </c>
    </row>
    <row r="217" s="25" customFormat="1" ht="15" customHeight="1">
      <c r="A217" t="s" s="13">
        <v>347</v>
      </c>
      <c r="B217" s="31">
        <v>6119</v>
      </c>
      <c r="C217" t="s" s="13">
        <v>171</v>
      </c>
      <c r="D217" t="s" s="13">
        <v>212</v>
      </c>
      <c r="E217" t="s" s="13">
        <v>173</v>
      </c>
      <c r="F217" t="s" s="160">
        <v>423</v>
      </c>
      <c r="G217" s="77">
        <v>200000</v>
      </c>
      <c r="H217" s="31">
        <v>8</v>
      </c>
      <c r="I217" s="66">
        <f>G217/1000/H217</f>
        <v>25</v>
      </c>
      <c r="J217" s="31">
        <v>12</v>
      </c>
      <c r="K217" s="34">
        <f>IF(G217&gt;0,G217/1000/J217,"")</f>
        <v>16.66666666666667</v>
      </c>
      <c r="V217" s="38">
        <f>IF(U217&gt;0,U217-Q217)</f>
        <v>0</v>
      </c>
      <c r="X217" s="38">
        <f>IF(W217&gt;0,W217-U217)</f>
        <v>0</v>
      </c>
      <c r="Z217" s="38">
        <f>IF(Y217&gt;0,Y217-W217)</f>
        <v>0</v>
      </c>
      <c r="AB217" s="38">
        <f>T217*(3/5)</f>
        <v>0</v>
      </c>
      <c r="AD217" s="38">
        <f>T217*2</f>
        <v>0</v>
      </c>
      <c r="AF217" s="38">
        <f>R217+S217</f>
        <v>0</v>
      </c>
      <c r="AG217" s="38">
        <f>T217</f>
        <v>0</v>
      </c>
      <c r="AH217" s="67">
        <f>IF(T217&gt;0,((AC217/AB217)+(AE217/AD217)+(AF217/AG217))/3)</f>
        <v>0</v>
      </c>
      <c r="DQ217" t="s" s="41">
        <v>174</v>
      </c>
      <c r="DR217" t="s" s="41">
        <v>174</v>
      </c>
      <c r="DS217" t="s" s="41">
        <v>174</v>
      </c>
      <c r="DT217" t="s" s="41">
        <v>174</v>
      </c>
      <c r="DU217" t="s" s="41">
        <v>174</v>
      </c>
      <c r="DV217" t="s" s="41">
        <v>174</v>
      </c>
      <c r="DW217" t="s" s="41">
        <v>174</v>
      </c>
      <c r="DX217" t="s" s="110">
        <v>174</v>
      </c>
      <c r="DY217" t="s" s="112">
        <v>174</v>
      </c>
      <c r="DZ217" t="s" s="65">
        <v>155</v>
      </c>
      <c r="EA217" t="s" s="13">
        <v>157</v>
      </c>
      <c r="EB217" t="s" s="13">
        <v>158</v>
      </c>
      <c r="EC217" t="s" s="13">
        <v>159</v>
      </c>
      <c r="ED217" t="s" s="13">
        <v>160</v>
      </c>
      <c r="EE217" t="s" s="13">
        <v>161</v>
      </c>
      <c r="EF217" s="49">
        <f t="shared" si="3404" ref="EF217:EQ217">$K$217</f>
        <v>16.66666666666667</v>
      </c>
      <c r="EG217" s="49">
        <f t="shared" si="3404"/>
        <v>16.66666666666667</v>
      </c>
      <c r="EH217" s="49">
        <f t="shared" si="3404"/>
        <v>16.66666666666667</v>
      </c>
      <c r="EI217" s="49">
        <f t="shared" si="3404"/>
        <v>16.66666666666667</v>
      </c>
      <c r="EJ217" s="49">
        <f t="shared" si="3404"/>
        <v>16.66666666666667</v>
      </c>
      <c r="EK217" s="49">
        <f t="shared" si="3404"/>
        <v>16.66666666666667</v>
      </c>
      <c r="EL217" s="49">
        <f t="shared" si="3404"/>
        <v>16.66666666666667</v>
      </c>
      <c r="EM217" s="49">
        <f t="shared" si="3404"/>
        <v>16.66666666666667</v>
      </c>
      <c r="EN217" s="49">
        <f t="shared" si="3404"/>
        <v>16.66666666666667</v>
      </c>
      <c r="EO217" s="49">
        <f t="shared" si="3404"/>
        <v>16.66666666666667</v>
      </c>
      <c r="EP217" s="49">
        <f t="shared" si="3404"/>
        <v>16.66666666666667</v>
      </c>
      <c r="EQ217" s="49">
        <f t="shared" si="3404"/>
        <v>16.66666666666667</v>
      </c>
    </row>
    <row r="218" s="25" customFormat="1" ht="15" customHeight="1">
      <c r="A218" t="s" s="13">
        <v>472</v>
      </c>
      <c r="B218" s="31">
        <v>5128</v>
      </c>
      <c r="C218" t="s" s="13">
        <v>152</v>
      </c>
      <c r="D218" t="s" s="13">
        <v>172</v>
      </c>
      <c r="E218" t="s" s="13">
        <v>173</v>
      </c>
      <c r="F218" t="s" s="160">
        <v>423</v>
      </c>
      <c r="G218" s="77">
        <v>100000</v>
      </c>
      <c r="H218" s="31">
        <v>12</v>
      </c>
      <c r="I218" s="33">
        <f>G218/1000/H218</f>
        <v>8.333333333333334</v>
      </c>
      <c r="J218" s="31">
        <v>12</v>
      </c>
      <c r="K218" s="34">
        <f>IF(G218&gt;0,G218/1000/J218,"")</f>
        <v>8.333333333333334</v>
      </c>
      <c r="V218" s="38">
        <f>IF(U218&gt;0,U218-Q218)</f>
        <v>0</v>
      </c>
      <c r="X218" s="38">
        <f>IF(W218&gt;0,W218-U218)</f>
        <v>0</v>
      </c>
      <c r="Z218" s="38">
        <f>IF(Y218&gt;0,Y218-W218)</f>
        <v>0</v>
      </c>
      <c r="AB218" s="38">
        <f>T218*(3/5)</f>
        <v>0</v>
      </c>
      <c r="AD218" s="38">
        <f>T218*2</f>
        <v>0</v>
      </c>
      <c r="AF218" s="38">
        <f>R218+S218</f>
        <v>0</v>
      </c>
      <c r="AG218" s="38">
        <f>T218</f>
        <v>0</v>
      </c>
      <c r="AH218" s="67">
        <f>IF(T218&gt;0,((AC218/AB218)+(AE218/AD218)+(AF218/AG218))/3)</f>
        <v>0</v>
      </c>
      <c r="DB218" t="s" s="41">
        <v>174</v>
      </c>
      <c r="DC218" t="s" s="41">
        <v>174</v>
      </c>
      <c r="DD218" t="s" s="41">
        <v>174</v>
      </c>
      <c r="DE218" t="s" s="41">
        <v>174</v>
      </c>
      <c r="DF218" t="s" s="41">
        <v>174</v>
      </c>
      <c r="DG218" t="s" s="41">
        <v>174</v>
      </c>
      <c r="DH218" t="s" s="41">
        <v>174</v>
      </c>
      <c r="DI218" t="s" s="41">
        <v>174</v>
      </c>
      <c r="DJ218" t="s" s="41">
        <v>174</v>
      </c>
      <c r="DK218" t="s" s="41">
        <v>174</v>
      </c>
      <c r="DL218" t="s" s="41">
        <v>174</v>
      </c>
      <c r="DM218" t="s" s="41">
        <v>174</v>
      </c>
      <c r="DN218" t="s" s="41">
        <v>174</v>
      </c>
      <c r="DO218" t="s" s="41">
        <v>174</v>
      </c>
      <c r="DP218" t="s" s="41">
        <v>174</v>
      </c>
      <c r="DQ218" t="s" s="41">
        <v>174</v>
      </c>
      <c r="DR218" t="s" s="41">
        <v>174</v>
      </c>
      <c r="DS218" t="s" s="41">
        <v>174</v>
      </c>
      <c r="DT218" t="s" s="13">
        <v>155</v>
      </c>
      <c r="DU218" t="s" s="13">
        <v>157</v>
      </c>
      <c r="DV218" t="s" s="13">
        <v>158</v>
      </c>
      <c r="DW218" t="s" s="13">
        <v>159</v>
      </c>
      <c r="DX218" t="s" s="63">
        <v>160</v>
      </c>
      <c r="DY218" t="s" s="64">
        <v>161</v>
      </c>
      <c r="DZ218" s="52">
        <f t="shared" si="3426" ref="DZ218:EK218">$K$218</f>
        <v>8.333333333333334</v>
      </c>
      <c r="EA218" s="49">
        <f t="shared" si="3426"/>
        <v>8.333333333333334</v>
      </c>
      <c r="EB218" s="49">
        <f t="shared" si="3426"/>
        <v>8.333333333333334</v>
      </c>
      <c r="EC218" s="49">
        <f t="shared" si="3426"/>
        <v>8.333333333333334</v>
      </c>
      <c r="ED218" s="49">
        <f t="shared" si="3426"/>
        <v>8.333333333333334</v>
      </c>
      <c r="EE218" s="49">
        <f t="shared" si="3426"/>
        <v>8.333333333333334</v>
      </c>
      <c r="EF218" s="49">
        <f t="shared" si="3426"/>
        <v>8.333333333333334</v>
      </c>
      <c r="EG218" s="49">
        <f t="shared" si="3426"/>
        <v>8.333333333333334</v>
      </c>
      <c r="EH218" s="49">
        <f t="shared" si="3426"/>
        <v>8.333333333333334</v>
      </c>
      <c r="EI218" s="49">
        <f t="shared" si="3426"/>
        <v>8.333333333333334</v>
      </c>
      <c r="EJ218" s="49">
        <f t="shared" si="3426"/>
        <v>8.333333333333334</v>
      </c>
      <c r="EK218" s="49">
        <f t="shared" si="3426"/>
        <v>8.333333333333334</v>
      </c>
    </row>
    <row r="219" s="25" customFormat="1" ht="15" customHeight="1">
      <c r="A219" t="s" s="13">
        <v>473</v>
      </c>
      <c r="B219" s="31">
        <v>5126</v>
      </c>
      <c r="C219" t="s" s="13">
        <v>152</v>
      </c>
      <c r="D219" t="s" s="13">
        <v>229</v>
      </c>
      <c r="E219" t="s" s="13">
        <v>188</v>
      </c>
      <c r="F219" t="s" s="160">
        <v>423</v>
      </c>
      <c r="G219" s="77">
        <v>80000</v>
      </c>
      <c r="H219" s="31">
        <v>9</v>
      </c>
      <c r="I219" s="33">
        <f>G219/1000/H219</f>
        <v>8.888888888888889</v>
      </c>
      <c r="J219" s="31">
        <v>8</v>
      </c>
      <c r="K219" s="34">
        <f>IF(G219&gt;0,G219/1000/J219,"")</f>
        <v>10</v>
      </c>
      <c r="V219" s="38">
        <f>IF(U219&gt;0,U219-Q219)</f>
        <v>0</v>
      </c>
      <c r="X219" s="38">
        <f>IF(W219&gt;0,W219-U219)</f>
        <v>0</v>
      </c>
      <c r="Z219" s="38">
        <f>IF(Y219&gt;0,Y219-W219)</f>
        <v>0</v>
      </c>
      <c r="AB219" s="38">
        <f>T219*(3/5)</f>
        <v>0</v>
      </c>
      <c r="AD219" s="38">
        <f>T219*2</f>
        <v>0</v>
      </c>
      <c r="AF219" s="38">
        <f>R219+S219</f>
        <v>0</v>
      </c>
      <c r="AG219" s="38">
        <f>T219</f>
        <v>0</v>
      </c>
      <c r="AH219" s="67">
        <f>IF(T219&gt;0,((AC219/AB219)+(AE219/AD219)+(AF219/AG219))/3)</f>
        <v>0</v>
      </c>
      <c r="CQ219" t="s" s="41">
        <v>474</v>
      </c>
      <c r="CR219" t="s" s="41">
        <v>474</v>
      </c>
      <c r="CS219" t="s" s="41">
        <v>474</v>
      </c>
      <c r="CT219" t="s" s="41">
        <v>474</v>
      </c>
      <c r="CU219" t="s" s="41">
        <v>474</v>
      </c>
      <c r="CV219" t="s" s="41">
        <v>474</v>
      </c>
      <c r="CW219" t="s" s="41">
        <v>474</v>
      </c>
      <c r="CX219" t="s" s="41">
        <v>474</v>
      </c>
      <c r="CY219" t="s" s="41">
        <v>474</v>
      </c>
      <c r="CZ219" t="s" s="41">
        <v>474</v>
      </c>
      <c r="DA219" t="s" s="41">
        <v>474</v>
      </c>
      <c r="DB219" t="s" s="41">
        <v>474</v>
      </c>
      <c r="DC219" t="s" s="41">
        <v>474</v>
      </c>
      <c r="DD219" t="s" s="41">
        <v>474</v>
      </c>
      <c r="DE219" t="s" s="41">
        <v>474</v>
      </c>
      <c r="DF219" t="s" s="41">
        <v>474</v>
      </c>
      <c r="DG219" t="s" s="41">
        <v>474</v>
      </c>
      <c r="DH219" t="s" s="41">
        <v>474</v>
      </c>
      <c r="DI219" t="s" s="41">
        <v>474</v>
      </c>
      <c r="DJ219" t="s" s="41">
        <v>474</v>
      </c>
      <c r="DK219" t="s" s="41">
        <v>474</v>
      </c>
      <c r="DL219" t="s" s="41">
        <v>474</v>
      </c>
      <c r="DM219" t="s" s="41">
        <v>474</v>
      </c>
      <c r="DN219" t="s" s="41">
        <v>474</v>
      </c>
      <c r="DO219" t="s" s="41">
        <v>474</v>
      </c>
      <c r="DP219" t="s" s="41">
        <v>174</v>
      </c>
      <c r="DQ219" t="s" s="41">
        <v>174</v>
      </c>
      <c r="DR219" t="s" s="41">
        <v>174</v>
      </c>
      <c r="DS219" t="s" s="41">
        <v>174</v>
      </c>
      <c r="DT219" t="s" s="13">
        <v>155</v>
      </c>
      <c r="DU219" t="s" s="13">
        <v>157</v>
      </c>
      <c r="DV219" t="s" s="13">
        <v>158</v>
      </c>
      <c r="DW219" t="s" s="13">
        <v>159</v>
      </c>
      <c r="DX219" t="s" s="63">
        <v>160</v>
      </c>
      <c r="DY219" t="s" s="64">
        <v>161</v>
      </c>
      <c r="DZ219" s="62">
        <f>$K219</f>
        <v>10</v>
      </c>
      <c r="EA219" s="59">
        <f>$K219</f>
        <v>10</v>
      </c>
      <c r="EB219" s="59">
        <f>$K219</f>
        <v>10</v>
      </c>
      <c r="EC219" s="59">
        <f>$K219</f>
        <v>10</v>
      </c>
      <c r="ED219" s="59">
        <f>$K219</f>
        <v>10</v>
      </c>
      <c r="EE219" s="59">
        <f>$K219</f>
        <v>10</v>
      </c>
      <c r="EF219" s="59">
        <f>$K219</f>
        <v>10</v>
      </c>
      <c r="EG219" s="59">
        <f>$K219</f>
        <v>10</v>
      </c>
      <c r="EH219" s="59">
        <f>$K219</f>
        <v>10</v>
      </c>
      <c r="EI219" s="59">
        <f>$K219</f>
        <v>10</v>
      </c>
      <c r="EJ219" s="59">
        <f>$K219</f>
        <v>10</v>
      </c>
      <c r="EK219" s="59">
        <f>$K219</f>
        <v>10</v>
      </c>
      <c r="EL219" s="59">
        <f>$K219</f>
        <v>10</v>
      </c>
    </row>
    <row r="220" s="25" customFormat="1" ht="15" customHeight="1">
      <c r="A220" t="s" s="13">
        <v>475</v>
      </c>
      <c r="B220" s="31">
        <v>4291</v>
      </c>
      <c r="C220" t="s" s="13">
        <v>182</v>
      </c>
      <c r="D220" t="s" s="13">
        <v>153</v>
      </c>
      <c r="E220" t="s" s="13">
        <v>173</v>
      </c>
      <c r="F220" t="s" s="160">
        <v>423</v>
      </c>
      <c r="G220" s="77">
        <v>100000</v>
      </c>
      <c r="H220" s="31">
        <v>10</v>
      </c>
      <c r="I220" s="66">
        <f>G220/1000/H220</f>
        <v>10</v>
      </c>
      <c r="J220" s="31">
        <v>12</v>
      </c>
      <c r="K220" s="66">
        <f>IF(G220&gt;0,G220/1000/J220,"")</f>
        <v>8.333333333333334</v>
      </c>
      <c r="V220" s="38">
        <f>IF(U220&gt;0,U220-Q220)</f>
        <v>0</v>
      </c>
      <c r="X220" s="38">
        <f>IF(W220&gt;0,W220-U220)</f>
        <v>0</v>
      </c>
      <c r="Z220" s="38">
        <f>IF(Y220&gt;0,Y220-W220)</f>
        <v>0</v>
      </c>
      <c r="AB220" s="38">
        <f>T220*(3/5)</f>
        <v>0</v>
      </c>
      <c r="AD220" s="38">
        <f>T220*2</f>
        <v>0</v>
      </c>
      <c r="AF220" s="38">
        <f>R220+S220</f>
        <v>0</v>
      </c>
      <c r="AG220" s="38">
        <f>T220</f>
        <v>0</v>
      </c>
      <c r="AH220" s="67">
        <f>IF(T220&gt;0,((AC220/AB220)+(AE220/AD220)+(AF220/AG220))/3)</f>
        <v>0</v>
      </c>
      <c r="DQ220" t="s" s="41">
        <v>174</v>
      </c>
      <c r="DR220" t="s" s="41">
        <v>174</v>
      </c>
      <c r="DS220" t="s" s="41">
        <v>174</v>
      </c>
      <c r="DT220" t="s" s="41">
        <v>174</v>
      </c>
      <c r="DU220" t="s" s="41">
        <v>174</v>
      </c>
      <c r="DV220" t="s" s="13">
        <v>155</v>
      </c>
      <c r="DW220" t="s" s="13">
        <v>157</v>
      </c>
      <c r="DX220" t="s" s="63">
        <v>158</v>
      </c>
      <c r="DY220" t="s" s="64">
        <v>159</v>
      </c>
      <c r="DZ220" t="s" s="65">
        <v>160</v>
      </c>
      <c r="EA220" t="s" s="13">
        <v>161</v>
      </c>
      <c r="EB220" s="49">
        <f t="shared" si="3471" ref="EB220:EM220">$K$220</f>
        <v>8.333333333333334</v>
      </c>
      <c r="EC220" s="49">
        <f t="shared" si="3471"/>
        <v>8.333333333333334</v>
      </c>
      <c r="ED220" s="49">
        <f t="shared" si="3471"/>
        <v>8.333333333333334</v>
      </c>
      <c r="EE220" s="49">
        <f t="shared" si="3471"/>
        <v>8.333333333333334</v>
      </c>
      <c r="EF220" s="49">
        <f t="shared" si="3471"/>
        <v>8.333333333333334</v>
      </c>
      <c r="EG220" s="49">
        <f t="shared" si="3471"/>
        <v>8.333333333333334</v>
      </c>
      <c r="EH220" s="49">
        <f t="shared" si="3471"/>
        <v>8.333333333333334</v>
      </c>
      <c r="EI220" s="49">
        <f t="shared" si="3471"/>
        <v>8.333333333333334</v>
      </c>
      <c r="EJ220" s="49">
        <f t="shared" si="3471"/>
        <v>8.333333333333334</v>
      </c>
      <c r="EK220" s="49">
        <f t="shared" si="3471"/>
        <v>8.333333333333334</v>
      </c>
      <c r="EL220" s="49">
        <f t="shared" si="3471"/>
        <v>8.333333333333334</v>
      </c>
      <c r="EM220" s="49">
        <f t="shared" si="3471"/>
        <v>8.333333333333334</v>
      </c>
    </row>
    <row r="221" s="25" customFormat="1" ht="15" customHeight="1">
      <c r="I221" s="33"/>
      <c r="K221" s="34"/>
      <c r="CH221" s="57"/>
      <c r="DA221" s="111"/>
      <c r="DB221" s="111"/>
      <c r="DC221" s="111"/>
      <c r="DD221" s="111"/>
      <c r="DE221" s="111"/>
      <c r="DF221" s="111"/>
      <c r="DG221" s="111"/>
      <c r="DH221" s="111"/>
      <c r="DI221" s="111"/>
      <c r="DJ221" s="165"/>
      <c r="DK221" s="166"/>
    </row>
    <row r="222" s="25" customFormat="1" ht="15" customHeight="1">
      <c r="A222" t="s" s="13">
        <v>476</v>
      </c>
      <c r="B222" s="130">
        <v>4126</v>
      </c>
      <c r="C222" t="s" s="13">
        <v>238</v>
      </c>
      <c r="D222" t="s" s="129">
        <v>241</v>
      </c>
      <c r="E222" s="81"/>
      <c r="F222" t="s" s="13">
        <v>477</v>
      </c>
      <c r="G222" s="77">
        <v>200000</v>
      </c>
      <c r="H222" s="31">
        <v>14</v>
      </c>
      <c r="I222" s="33">
        <f>G222/1000/H222</f>
        <v>14.28571428571429</v>
      </c>
      <c r="J222" s="130">
        <v>18</v>
      </c>
      <c r="K222" s="34">
        <f>IF(G222&gt;0,G222/1000/J222,"")</f>
        <v>11.11111111111111</v>
      </c>
      <c r="N222" s="36"/>
      <c r="O222" s="36"/>
      <c r="V222" s="38">
        <f>IF(U222&gt;0,U222-Q222)</f>
        <v>0</v>
      </c>
      <c r="X222" s="38">
        <f>IF(W222&gt;0,W222-U222)</f>
        <v>0</v>
      </c>
      <c r="Z222" s="38">
        <f>IF(Y222&gt;0,Y222-W222)</f>
        <v>0</v>
      </c>
      <c r="AB222" s="38">
        <f>T222*(3/5)</f>
        <v>0</v>
      </c>
      <c r="AD222" s="38">
        <f>T222*2</f>
        <v>0</v>
      </c>
      <c r="AF222" s="38">
        <f>R222+S222</f>
        <v>0</v>
      </c>
      <c r="AG222" s="38">
        <f>T222</f>
        <v>0</v>
      </c>
      <c r="AH222" s="40">
        <f>IF(T222&gt;0,((AC222/AB222)+(AE222/AD222)+(AF222/AG222))/3)</f>
        <v>0</v>
      </c>
      <c r="AJ222" s="96"/>
      <c r="AK222" s="96"/>
      <c r="AL222" s="96"/>
      <c r="AM222" s="96"/>
      <c r="AN222" s="96"/>
      <c r="AO222" s="96"/>
      <c r="AP222" s="96"/>
      <c r="AQ222" s="96"/>
      <c r="AR222" s="96"/>
      <c r="AS222" s="96"/>
      <c r="AT222" s="96"/>
      <c r="AU222" s="96"/>
      <c r="AV222" s="96"/>
      <c r="AW222" s="96"/>
      <c r="AX222" s="96"/>
      <c r="AY222" s="96"/>
      <c r="AZ222" s="96"/>
      <c r="BA222" s="96"/>
      <c r="BB222" s="96"/>
      <c r="BH222" t="s" s="125">
        <v>478</v>
      </c>
      <c r="BI222" t="s" s="125">
        <v>266</v>
      </c>
      <c r="BJ222" t="s" s="125">
        <v>266</v>
      </c>
      <c r="BK222" t="s" s="125">
        <v>266</v>
      </c>
      <c r="BL222" t="s" s="125">
        <v>266</v>
      </c>
      <c r="BM222" t="s" s="41">
        <v>479</v>
      </c>
      <c r="BN222" t="s" s="41">
        <v>479</v>
      </c>
      <c r="BO222" t="s" s="127">
        <v>479</v>
      </c>
      <c r="BP222" t="s" s="41">
        <v>479</v>
      </c>
      <c r="BQ222" t="s" s="41">
        <v>479</v>
      </c>
      <c r="BR222" t="s" s="41">
        <v>479</v>
      </c>
      <c r="BS222" t="s" s="41">
        <v>479</v>
      </c>
      <c r="BT222" t="s" s="41">
        <v>479</v>
      </c>
      <c r="BU222" t="s" s="41">
        <v>479</v>
      </c>
      <c r="BV222" t="s" s="41">
        <v>479</v>
      </c>
      <c r="BW222" t="s" s="41">
        <v>479</v>
      </c>
      <c r="BX222" t="s" s="41">
        <v>479</v>
      </c>
      <c r="BY222" t="s" s="41">
        <v>479</v>
      </c>
      <c r="BZ222" t="s" s="136">
        <v>479</v>
      </c>
      <c r="DJ222" s="87"/>
    </row>
    <row r="223" s="25" customFormat="1" ht="15" customHeight="1">
      <c r="A223" t="s" s="13">
        <v>480</v>
      </c>
      <c r="B223" s="31">
        <v>5077</v>
      </c>
      <c r="C223" t="s" s="13">
        <v>152</v>
      </c>
      <c r="D223" t="s" s="13">
        <v>153</v>
      </c>
      <c r="E223" t="s" s="13">
        <v>212</v>
      </c>
      <c r="F223" t="s" s="13">
        <v>477</v>
      </c>
      <c r="G223" s="77">
        <v>175000</v>
      </c>
      <c r="I223" s="57">
        <f>G223/1000/H223</f>
      </c>
      <c r="K223" s="57">
        <f>IF(G223&gt;0,G223/1000/J223,"")</f>
      </c>
      <c r="N223" s="36"/>
      <c r="O223" s="36"/>
      <c r="V223" s="38">
        <f>IF(U223&gt;0,U223-Q223)</f>
        <v>0</v>
      </c>
      <c r="X223" s="38">
        <f>IF(W223&gt;0,W223-U223)</f>
        <v>0</v>
      </c>
      <c r="Z223" s="38">
        <f>IF(Y223&gt;0,Y223-W223)</f>
        <v>0</v>
      </c>
      <c r="AB223" s="38">
        <f>T223*(3/5)</f>
        <v>0</v>
      </c>
      <c r="AD223" s="38">
        <f>T223*2</f>
        <v>0</v>
      </c>
      <c r="AF223" s="38">
        <f>R223+S223</f>
        <v>0</v>
      </c>
      <c r="AG223" s="38">
        <f>T223</f>
        <v>0</v>
      </c>
      <c r="AH223" s="40">
        <f>IF(T223&gt;0,((AC223/AB223)+(AE223/AD223)+(AF223/AG223))/3)</f>
        <v>0</v>
      </c>
      <c r="AJ223" s="96"/>
      <c r="AK223" s="96"/>
      <c r="AL223" s="96"/>
      <c r="AM223" s="96"/>
      <c r="AN223" s="96"/>
      <c r="AO223" s="96"/>
      <c r="AP223" s="96"/>
      <c r="AQ223" s="96"/>
      <c r="AR223" s="96"/>
      <c r="AS223" s="96"/>
      <c r="AT223" s="96"/>
      <c r="AU223" s="96"/>
      <c r="AV223" s="96"/>
      <c r="AW223" s="96"/>
      <c r="AX223" s="96"/>
      <c r="AY223" s="96"/>
      <c r="AZ223" s="96"/>
      <c r="BA223" s="96"/>
      <c r="BB223" s="96"/>
      <c r="BN223" t="s" s="125">
        <v>481</v>
      </c>
      <c r="DJ223" s="87"/>
    </row>
    <row r="224" s="25" customFormat="1" ht="15" customHeight="1">
      <c r="F224" s="117"/>
    </row>
    <row r="225" s="25" customFormat="1" ht="15" customHeight="1">
      <c r="F225" s="118"/>
    </row>
    <row r="226" s="25" customFormat="1" ht="15" customHeight="1">
      <c r="F226" s="118"/>
    </row>
    <row r="227" s="25" customFormat="1" ht="15" customHeight="1">
      <c r="F227" s="118"/>
    </row>
    <row r="228" s="25" customFormat="1" ht="15" customHeight="1">
      <c r="F228" s="118"/>
    </row>
    <row r="229" s="25" customFormat="1" ht="15" customHeight="1">
      <c r="F229" s="118"/>
    </row>
    <row r="230" s="25" customFormat="1" ht="15" customHeight="1">
      <c r="F230" s="118"/>
    </row>
    <row r="231" s="25" customFormat="1" ht="15" customHeight="1">
      <c r="F231" s="118"/>
    </row>
    <row r="232" s="25" customFormat="1" ht="15" customHeight="1">
      <c r="F232" s="118"/>
    </row>
    <row r="233" s="25" customFormat="1" ht="15" customHeight="1">
      <c r="F233" s="118"/>
    </row>
    <row r="234" s="25" customFormat="1" ht="15" customHeight="1">
      <c r="F234" s="118"/>
    </row>
    <row r="235" s="25" customFormat="1" ht="15" customHeight="1">
      <c r="F235" s="118"/>
    </row>
    <row r="236" s="25" customFormat="1" ht="15" customHeight="1">
      <c r="F236" s="118"/>
    </row>
    <row r="237" s="25" customFormat="1" ht="15" customHeight="1">
      <c r="F237" s="118"/>
    </row>
    <row r="238" s="25" customFormat="1" ht="15" customHeight="1">
      <c r="F238" s="118"/>
    </row>
    <row r="239" s="25" customFormat="1" ht="15" customHeight="1">
      <c r="F239" s="118"/>
    </row>
    <row r="240" s="25" customFormat="1" ht="15" customHeight="1">
      <c r="F240" s="118"/>
    </row>
    <row r="241" s="25" customFormat="1" ht="15" customHeight="1">
      <c r="F241" s="118"/>
    </row>
    <row r="242" s="25" customFormat="1" ht="15" customHeight="1">
      <c r="F242" s="118"/>
    </row>
    <row r="243" s="25" customFormat="1" ht="15" customHeight="1">
      <c r="F243" s="118"/>
    </row>
    <row r="244" s="25" customFormat="1" ht="15" customHeight="1">
      <c r="F244" s="118"/>
    </row>
    <row r="245" s="25" customFormat="1" ht="15" customHeight="1">
      <c r="F245" s="118"/>
    </row>
    <row r="246" s="25" customFormat="1" ht="15" customHeight="1">
      <c r="F246" s="118"/>
    </row>
    <row r="247" s="25" customFormat="1" ht="15" customHeight="1">
      <c r="F247" s="118"/>
    </row>
    <row r="248" s="25" customFormat="1" ht="15" customHeight="1">
      <c r="F248" s="118"/>
    </row>
    <row r="249" s="25" customFormat="1" ht="15" customHeight="1">
      <c r="F249" s="118"/>
    </row>
    <row r="250" s="25" customFormat="1" ht="15" customHeight="1">
      <c r="F250" s="118"/>
    </row>
    <row r="251" s="25" customFormat="1" ht="15" customHeight="1">
      <c r="F251" s="118"/>
    </row>
    <row r="252" s="25" customFormat="1" ht="15" customHeight="1">
      <c r="F252" s="118"/>
    </row>
    <row r="253" s="25" customFormat="1" ht="15" customHeight="1">
      <c r="F253" s="118"/>
    </row>
    <row r="254" s="25" customFormat="1" ht="15" customHeight="1">
      <c r="F254" s="118"/>
    </row>
    <row r="255" s="25" customFormat="1" ht="15" customHeight="1">
      <c r="F255" s="118"/>
    </row>
    <row r="256" s="25" customFormat="1" ht="15" customHeight="1">
      <c r="F256" s="118"/>
    </row>
    <row r="257" s="25" customFormat="1" ht="15" customHeight="1">
      <c r="F257" s="118"/>
    </row>
    <row r="258" s="25" customFormat="1" ht="15" customHeight="1">
      <c r="F258" s="118"/>
    </row>
    <row r="259" s="25" customFormat="1" ht="15" customHeight="1">
      <c r="F259" s="118"/>
    </row>
    <row r="260" s="25" customFormat="1" ht="15" customHeight="1">
      <c r="F260" s="118"/>
    </row>
    <row r="261" s="25" customFormat="1" ht="15" customHeight="1">
      <c r="F261" s="118"/>
    </row>
    <row r="262" s="25" customFormat="1" ht="15" customHeight="1">
      <c r="F262" s="118"/>
    </row>
    <row r="263" s="25" customFormat="1" ht="15" customHeight="1">
      <c r="F263" s="118"/>
    </row>
    <row r="264" s="25" customFormat="1" ht="15" customHeight="1">
      <c r="F264" s="118"/>
    </row>
    <row r="265" s="25" customFormat="1" ht="15" customHeight="1">
      <c r="F265" s="118"/>
    </row>
    <row r="266" s="25" customFormat="1" ht="15" customHeight="1">
      <c r="F266" s="118"/>
    </row>
    <row r="267" s="25" customFormat="1" ht="15" customHeight="1">
      <c r="F267" s="118"/>
    </row>
    <row r="268" s="25" customFormat="1" ht="15" customHeight="1">
      <c r="F268" s="118"/>
    </row>
    <row r="269" s="25" customFormat="1" ht="15" customHeight="1">
      <c r="F269" s="118"/>
    </row>
    <row r="270" s="25" customFormat="1" ht="15" customHeight="1">
      <c r="F270" s="118"/>
    </row>
    <row r="271" s="25" customFormat="1" ht="15" customHeight="1">
      <c r="F271" s="118"/>
    </row>
    <row r="272" s="25" customFormat="1" ht="15" customHeight="1">
      <c r="F272" s="118"/>
    </row>
    <row r="273" s="25" customFormat="1" ht="15" customHeight="1">
      <c r="F273" s="118"/>
    </row>
    <row r="274" s="25" customFormat="1" ht="15" customHeight="1">
      <c r="F274" s="118"/>
    </row>
    <row r="275" s="25" customFormat="1" ht="15" customHeight="1">
      <c r="F275" s="118"/>
    </row>
    <row r="276" s="25" customFormat="1" ht="15" customHeight="1">
      <c r="F276" s="118"/>
    </row>
    <row r="277" s="25" customFormat="1" ht="15" customHeight="1">
      <c r="F277" s="118"/>
    </row>
    <row r="278" s="25" customFormat="1" ht="15" customHeight="1">
      <c r="F278" s="118"/>
    </row>
    <row r="279" s="25" customFormat="1" ht="15" customHeight="1">
      <c r="F279" s="118"/>
    </row>
    <row r="280" s="25" customFormat="1" ht="15" customHeight="1">
      <c r="F280" s="118"/>
    </row>
    <row r="281" s="25" customFormat="1" ht="15" customHeight="1">
      <c r="F281" s="118"/>
    </row>
    <row r="282" s="25" customFormat="1" ht="15" customHeight="1">
      <c r="F282" s="118"/>
    </row>
    <row r="283" s="25" customFormat="1" ht="15" customHeight="1">
      <c r="F283" s="118"/>
    </row>
    <row r="284" s="25" customFormat="1" ht="15" customHeight="1">
      <c r="F284" s="118"/>
    </row>
    <row r="285" s="25" customFormat="1" ht="15" customHeight="1">
      <c r="F285" s="118"/>
    </row>
    <row r="286" s="25" customFormat="1" ht="15" customHeight="1">
      <c r="F286" s="118"/>
    </row>
    <row r="287" s="25" customFormat="1" ht="15" customHeight="1">
      <c r="F287" s="118"/>
    </row>
    <row r="288" s="25" customFormat="1" ht="15" customHeight="1">
      <c r="F288" s="118"/>
    </row>
    <row r="289" s="25" customFormat="1" ht="15" customHeight="1">
      <c r="F289" s="118"/>
    </row>
    <row r="290" s="25" customFormat="1" ht="15" customHeight="1">
      <c r="F290" s="118"/>
    </row>
    <row r="291" s="25" customFormat="1" ht="15" customHeight="1">
      <c r="F291" s="118"/>
    </row>
    <row r="292" s="25" customFormat="1" ht="15" customHeight="1">
      <c r="F292" s="118"/>
    </row>
    <row r="293" s="25" customFormat="1" ht="15" customHeight="1">
      <c r="F293" s="118"/>
    </row>
    <row r="294" s="25" customFormat="1" ht="15" customHeight="1">
      <c r="F294" s="118"/>
    </row>
    <row r="295" s="25" customFormat="1" ht="15" customHeight="1">
      <c r="F295" s="118"/>
    </row>
    <row r="296" s="25" customFormat="1" ht="15" customHeight="1">
      <c r="F296" s="118"/>
    </row>
    <row r="297" s="25" customFormat="1" ht="15" customHeight="1">
      <c r="F297" s="118"/>
    </row>
    <row r="298" s="25" customFormat="1" ht="15" customHeight="1">
      <c r="F298" s="118"/>
    </row>
    <row r="299" s="25" customFormat="1" ht="15" customHeight="1">
      <c r="F299" s="118"/>
    </row>
    <row r="300" s="25" customFormat="1" ht="15" customHeight="1">
      <c r="F300" s="118"/>
    </row>
    <row r="301" s="25" customFormat="1" ht="15" customHeight="1">
      <c r="F301" s="118"/>
    </row>
    <row r="302" s="25" customFormat="1" ht="15" customHeight="1">
      <c r="F302" s="118"/>
    </row>
    <row r="303" s="25" customFormat="1" ht="15" customHeight="1">
      <c r="F303" s="118"/>
    </row>
    <row r="304" s="25" customFormat="1" ht="15" customHeight="1">
      <c r="F304" s="118"/>
    </row>
    <row r="305" s="25" customFormat="1" ht="15" customHeight="1">
      <c r="F305" s="118"/>
    </row>
    <row r="306" s="25" customFormat="1" ht="15" customHeight="1">
      <c r="F306" s="118"/>
    </row>
    <row r="307" s="25" customFormat="1" ht="15" customHeight="1">
      <c r="F307" s="118"/>
    </row>
    <row r="308" s="25" customFormat="1" ht="15" customHeight="1">
      <c r="F308" s="118"/>
    </row>
    <row r="309" s="25" customFormat="1" ht="15" customHeight="1">
      <c r="F309" s="118"/>
    </row>
    <row r="310" s="25" customFormat="1" ht="15" customHeight="1">
      <c r="F310" s="118"/>
    </row>
    <row r="311" s="25" customFormat="1" ht="15" customHeight="1">
      <c r="F311" s="118"/>
    </row>
    <row r="312" s="25" customFormat="1" ht="15" customHeight="1">
      <c r="F312" s="118"/>
    </row>
    <row r="313" s="25" customFormat="1" ht="15" customHeight="1">
      <c r="F313" s="118"/>
    </row>
    <row r="314" s="25" customFormat="1" ht="15" customHeight="1">
      <c r="F314" s="118"/>
    </row>
    <row r="315" s="25" customFormat="1" ht="15" customHeight="1">
      <c r="F315" s="118"/>
    </row>
    <row r="316" s="25" customFormat="1" ht="15" customHeight="1">
      <c r="F316" s="118"/>
    </row>
    <row r="317" s="25" customFormat="1" ht="15" customHeight="1">
      <c r="F317" s="118"/>
    </row>
    <row r="318" s="25" customFormat="1" ht="15" customHeight="1">
      <c r="F318" s="118"/>
    </row>
    <row r="319" s="25" customFormat="1" ht="15" customHeight="1">
      <c r="F319" s="118"/>
    </row>
    <row r="320" s="25" customFormat="1" ht="15" customHeight="1">
      <c r="F320" s="118"/>
    </row>
    <row r="321" s="25" customFormat="1" ht="15" customHeight="1">
      <c r="F321" s="118"/>
    </row>
    <row r="322" s="25" customFormat="1" ht="15" customHeight="1">
      <c r="F322" s="118"/>
    </row>
    <row r="323" s="25" customFormat="1" ht="15" customHeight="1">
      <c r="F323" s="118"/>
    </row>
    <row r="324" s="25" customFormat="1" ht="15" customHeight="1">
      <c r="F324" s="118"/>
    </row>
    <row r="325" s="25" customFormat="1" ht="15" customHeight="1">
      <c r="F325" s="118"/>
    </row>
    <row r="326" s="25" customFormat="1" ht="15" customHeight="1">
      <c r="F326" s="118"/>
    </row>
    <row r="327" s="25" customFormat="1" ht="15" customHeight="1">
      <c r="F327" s="118"/>
    </row>
    <row r="328" s="25" customFormat="1" ht="15" customHeight="1">
      <c r="F328" s="118"/>
    </row>
    <row r="329" s="25" customFormat="1" ht="15" customHeight="1">
      <c r="F329" s="118"/>
    </row>
    <row r="330" s="25" customFormat="1" ht="15" customHeight="1">
      <c r="F330" s="118"/>
    </row>
    <row r="331" s="25" customFormat="1" ht="15" customHeight="1">
      <c r="F331" s="118"/>
    </row>
    <row r="332" s="25" customFormat="1" ht="15" customHeight="1">
      <c r="F332" s="118"/>
    </row>
    <row r="333" s="25" customFormat="1" ht="15" customHeight="1">
      <c r="F333" s="118"/>
    </row>
    <row r="334" s="25" customFormat="1" ht="15" customHeight="1">
      <c r="F334" s="118"/>
    </row>
    <row r="335" s="25" customFormat="1" ht="15" customHeight="1">
      <c r="F335" s="118"/>
    </row>
    <row r="336" s="25" customFormat="1" ht="15" customHeight="1">
      <c r="F336" s="118"/>
    </row>
    <row r="337" s="25" customFormat="1" ht="15" customHeight="1">
      <c r="F337" s="118"/>
    </row>
    <row r="338" s="25" customFormat="1" ht="15" customHeight="1">
      <c r="F338" s="118"/>
    </row>
    <row r="339" s="25" customFormat="1" ht="15" customHeight="1">
      <c r="F339" s="118"/>
    </row>
    <row r="340" s="25" customFormat="1" ht="15" customHeight="1">
      <c r="F340" s="118"/>
    </row>
    <row r="341" s="25" customFormat="1" ht="15" customHeight="1">
      <c r="F341" s="118"/>
    </row>
    <row r="342" s="25" customFormat="1" ht="15" customHeight="1">
      <c r="F342" s="118"/>
    </row>
    <row r="343" s="25" customFormat="1" ht="15" customHeight="1">
      <c r="F343" s="118"/>
    </row>
    <row r="344" s="25" customFormat="1" ht="15" customHeight="1">
      <c r="F344" s="118"/>
    </row>
    <row r="345" s="25" customFormat="1" ht="15" customHeight="1">
      <c r="F345" s="118"/>
    </row>
    <row r="346" s="25" customFormat="1" ht="15" customHeight="1">
      <c r="F346" s="119"/>
    </row>
  </sheetData>
  <conditionalFormatting sqref="F1:F2 F6 F10:F14 F23:F24 F28:F29 F37 F39 F48:F139 F142 F147:F177 F179:F220 F222:F346">
    <cfRule type="containsText" dxfId="0" priority="1" stopIfTrue="1" text="lost">
      <formula>NOT(ISERROR(FIND(UPPER("lost"),UPPER(F1))))</formula>
      <formula>"lost"</formula>
    </cfRule>
    <cfRule type="containsText" dxfId="1" priority="2" stopIfTrue="1" text="clsd">
      <formula>NOT(ISERROR(FIND(UPPER("clsd"),UPPER(F1))))</formula>
      <formula>"clsd"</formula>
    </cfRule>
  </conditionalFormatting>
  <conditionalFormatting sqref="F7:F8">
    <cfRule type="containsText" dxfId="2" priority="1" stopIfTrue="1" text="lost">
      <formula>NOT(ISERROR(FIND(UPPER("lost"),UPPER(F7))))</formula>
      <formula>"lost"</formula>
    </cfRule>
    <cfRule type="containsText" dxfId="3" priority="2" stopIfTrue="1" text="clsd">
      <formula>NOT(ISERROR(FIND(UPPER("clsd"),UPPER(F7))))</formula>
      <formula>"clsd"</formula>
    </cfRule>
    <cfRule type="containsText" dxfId="4" priority="3" stopIfTrue="1" text="lost">
      <formula>NOT(ISERROR(FIND(UPPER("lost"),UPPER(F7))))</formula>
      <formula>"lost"</formula>
    </cfRule>
    <cfRule type="containsText" dxfId="5" priority="4" stopIfTrue="1" text="clsd">
      <formula>NOT(ISERROR(FIND(UPPER("clsd"),UPPER(F7))))</formula>
      <formula>"clsd"</formula>
    </cfRule>
  </conditionalFormatting>
  <conditionalFormatting sqref="F9 F40 F43:F44 F46">
    <cfRule type="containsText" dxfId="6" priority="1" stopIfTrue="1" text="lost">
      <formula>NOT(ISERROR(FIND(UPPER("lost"),UPPER(F9))))</formula>
      <formula>"lost"</formula>
    </cfRule>
    <cfRule type="containsText" dxfId="7" priority="2" stopIfTrue="1" text="clsd">
      <formula>NOT(ISERROR(FIND(UPPER("clsd"),UPPER(F9))))</formula>
      <formula>"clsd"</formula>
    </cfRule>
    <cfRule type="containsText" dxfId="8" priority="3" stopIfTrue="1" text="lost">
      <formula>NOT(ISERROR(FIND(UPPER("lost"),UPPER(F9))))</formula>
      <formula>"lost"</formula>
    </cfRule>
    <cfRule type="containsText" dxfId="9" priority="4" stopIfTrue="1" text="clsd">
      <formula>NOT(ISERROR(FIND(UPPER("clsd"),UPPER(F9))))</formula>
      <formula>"clsd"</formula>
    </cfRule>
    <cfRule type="containsText" dxfId="10" priority="5" stopIfTrue="1" text="lost">
      <formula>NOT(ISERROR(FIND(UPPER("lost"),UPPER(F9))))</formula>
      <formula>"lost"</formula>
    </cfRule>
    <cfRule type="containsText" dxfId="11" priority="6" stopIfTrue="1" text="clsd">
      <formula>NOT(ISERROR(FIND(UPPER("clsd"),UPPER(F9))))</formula>
      <formula>"clsd"</formula>
    </cfRule>
  </conditionalFormatting>
  <conditionalFormatting sqref="F15:F16 F30:F32 F41:F42 F47">
    <cfRule type="containsText" dxfId="12" priority="1" stopIfTrue="1" text="lost">
      <formula>NOT(ISERROR(FIND(UPPER("lost"),UPPER(F15))))</formula>
      <formula>"lost"</formula>
    </cfRule>
    <cfRule type="containsText" dxfId="13" priority="2" stopIfTrue="1" text="clsd">
      <formula>NOT(ISERROR(FIND(UPPER("clsd"),UPPER(F15))))</formula>
      <formula>"clsd"</formula>
    </cfRule>
    <cfRule type="containsText" dxfId="14" priority="3" stopIfTrue="1" text="lost">
      <formula>NOT(ISERROR(FIND(UPPER("lost"),UPPER(F15))))</formula>
      <formula>"lost"</formula>
    </cfRule>
    <cfRule type="containsText" dxfId="15" priority="4" stopIfTrue="1" text="clsd">
      <formula>NOT(ISERROR(FIND(UPPER("clsd"),UPPER(F15))))</formula>
      <formula>"clsd"</formula>
    </cfRule>
    <cfRule type="containsText" dxfId="16" priority="5" stopIfTrue="1" text="lost">
      <formula>NOT(ISERROR(FIND(UPPER("lost"),UPPER(F15))))</formula>
      <formula>"lost"</formula>
    </cfRule>
    <cfRule type="containsText" dxfId="17" priority="6" stopIfTrue="1" text="clsd">
      <formula>NOT(ISERROR(FIND(UPPER("clsd"),UPPER(F15))))</formula>
      <formula>"clsd"</formula>
    </cfRule>
    <cfRule type="containsText" dxfId="18" priority="7" stopIfTrue="1" text="lost">
      <formula>NOT(ISERROR(FIND(UPPER("lost"),UPPER(F15))))</formula>
      <formula>"lost"</formula>
    </cfRule>
    <cfRule type="containsText" dxfId="19" priority="8" stopIfTrue="1" text="clsd">
      <formula>NOT(ISERROR(FIND(UPPER("clsd"),UPPER(F15))))</formula>
      <formula>"clsd"</formula>
    </cfRule>
  </conditionalFormatting>
  <conditionalFormatting sqref="F17:F20">
    <cfRule type="containsText" dxfId="20" priority="1" stopIfTrue="1" text="lost">
      <formula>NOT(ISERROR(FIND(UPPER("lost"),UPPER(F17))))</formula>
      <formula>"lost"</formula>
    </cfRule>
    <cfRule type="containsText" dxfId="21" priority="2" stopIfTrue="1" text="clsd">
      <formula>NOT(ISERROR(FIND(UPPER("clsd"),UPPER(F17))))</formula>
      <formula>"clsd"</formula>
    </cfRule>
    <cfRule type="containsText" dxfId="22" priority="3" stopIfTrue="1" text="lost">
      <formula>NOT(ISERROR(FIND(UPPER("lost"),UPPER(F17))))</formula>
      <formula>"lost"</formula>
    </cfRule>
    <cfRule type="containsText" dxfId="23" priority="4" stopIfTrue="1" text="clsd">
      <formula>NOT(ISERROR(FIND(UPPER("clsd"),UPPER(F17))))</formula>
      <formula>"clsd"</formula>
    </cfRule>
    <cfRule type="containsText" dxfId="24" priority="5" stopIfTrue="1" text="lost">
      <formula>NOT(ISERROR(FIND(UPPER("lost"),UPPER(F17))))</formula>
      <formula>"lost"</formula>
    </cfRule>
    <cfRule type="containsText" dxfId="25" priority="6" stopIfTrue="1" text="clsd">
      <formula>NOT(ISERROR(FIND(UPPER("clsd"),UPPER(F17))))</formula>
      <formula>"clsd"</formula>
    </cfRule>
    <cfRule type="containsText" dxfId="26" priority="7" stopIfTrue="1" text="lost">
      <formula>NOT(ISERROR(FIND(UPPER("lost"),UPPER(F17))))</formula>
      <formula>"lost"</formula>
    </cfRule>
    <cfRule type="containsText" dxfId="27" priority="8" stopIfTrue="1" text="clsd">
      <formula>NOT(ISERROR(FIND(UPPER("clsd"),UPPER(F17))))</formula>
      <formula>"clsd"</formula>
    </cfRule>
    <cfRule type="containsText" dxfId="28" priority="9" stopIfTrue="1" text="lost">
      <formula>NOT(ISERROR(FIND(UPPER("lost"),UPPER(F17))))</formula>
      <formula>"lost"</formula>
    </cfRule>
    <cfRule type="containsText" dxfId="29" priority="10" stopIfTrue="1" text="clsd">
      <formula>NOT(ISERROR(FIND(UPPER("clsd"),UPPER(F17))))</formula>
      <formula>"clsd"</formula>
    </cfRule>
  </conditionalFormatting>
  <conditionalFormatting sqref="F33">
    <cfRule type="containsText" dxfId="30" priority="1" stopIfTrue="1" text="lost">
      <formula>NOT(ISERROR(FIND(UPPER("lost"),UPPER(F33))))</formula>
      <formula>"lost"</formula>
    </cfRule>
    <cfRule type="containsText" dxfId="31" priority="2" stopIfTrue="1" text="clsd">
      <formula>NOT(ISERROR(FIND(UPPER("clsd"),UPPER(F33))))</formula>
      <formula>"clsd"</formula>
    </cfRule>
    <cfRule type="containsText" dxfId="32" priority="3" stopIfTrue="1" text="lost">
      <formula>NOT(ISERROR(FIND(UPPER("lost"),UPPER(F33))))</formula>
      <formula>"lost"</formula>
    </cfRule>
    <cfRule type="containsText" dxfId="33" priority="4" stopIfTrue="1" text="clsd">
      <formula>NOT(ISERROR(FIND(UPPER("clsd"),UPPER(F33))))</formula>
      <formula>"clsd"</formula>
    </cfRule>
    <cfRule type="containsText" dxfId="34" priority="5" stopIfTrue="1" text="lost">
      <formula>NOT(ISERROR(FIND(UPPER("lost"),UPPER(F33))))</formula>
      <formula>"lost"</formula>
    </cfRule>
    <cfRule type="containsText" dxfId="35" priority="6" stopIfTrue="1" text="clsd">
      <formula>NOT(ISERROR(FIND(UPPER("clsd"),UPPER(F33))))</formula>
      <formula>"clsd"</formula>
    </cfRule>
    <cfRule type="containsText" dxfId="36" priority="7" stopIfTrue="1" text="lost">
      <formula>NOT(ISERROR(FIND(UPPER("lost"),UPPER(F33))))</formula>
      <formula>"lost"</formula>
    </cfRule>
    <cfRule type="containsText" dxfId="37" priority="8" stopIfTrue="1" text="clsd">
      <formula>NOT(ISERROR(FIND(UPPER("clsd"),UPPER(F33))))</formula>
      <formula>"clsd"</formula>
    </cfRule>
    <cfRule type="containsText" dxfId="38" priority="9" stopIfTrue="1" text="lost">
      <formula>NOT(ISERROR(FIND(UPPER("lost"),UPPER(F33))))</formula>
      <formula>"lost"</formula>
    </cfRule>
    <cfRule type="containsText" dxfId="39" priority="10" stopIfTrue="1" text="clsd">
      <formula>NOT(ISERROR(FIND(UPPER("clsd"),UPPER(F33))))</formula>
      <formula>"clsd"</formula>
    </cfRule>
    <cfRule type="containsText" dxfId="40" priority="11" stopIfTrue="1" text="lost">
      <formula>NOT(ISERROR(FIND(UPPER("lost"),UPPER(F33))))</formula>
      <formula>"lost"</formula>
    </cfRule>
    <cfRule type="containsText" dxfId="41" priority="12" stopIfTrue="1" text="clsd">
      <formula>NOT(ISERROR(FIND(UPPER("clsd"),UPPER(F33))))</formula>
      <formula>"clsd"</formula>
    </cfRule>
    <cfRule type="containsText" dxfId="42" priority="13" stopIfTrue="1" text="lost">
      <formula>NOT(ISERROR(FIND(UPPER("lost"),UPPER(F33))))</formula>
      <formula>"lost"</formula>
    </cfRule>
    <cfRule type="containsText" dxfId="43" priority="14" stopIfTrue="1" text="clsd">
      <formula>NOT(ISERROR(FIND(UPPER("clsd"),UPPER(F33))))</formula>
      <formula>"clsd"</formula>
    </cfRule>
  </conditionalFormatting>
  <conditionalFormatting sqref="F34 F38">
    <cfRule type="containsText" dxfId="44" priority="1" stopIfTrue="1" text="lost">
      <formula>NOT(ISERROR(FIND(UPPER("lost"),UPPER(F34))))</formula>
      <formula>"lost"</formula>
    </cfRule>
    <cfRule type="containsText" dxfId="45" priority="2" stopIfTrue="1" text="clsd">
      <formula>NOT(ISERROR(FIND(UPPER("clsd"),UPPER(F34))))</formula>
      <formula>"clsd"</formula>
    </cfRule>
    <cfRule type="containsText" dxfId="46" priority="3" stopIfTrue="1" text="lost">
      <formula>NOT(ISERROR(FIND(UPPER("lost"),UPPER(F34))))</formula>
      <formula>"lost"</formula>
    </cfRule>
    <cfRule type="containsText" dxfId="47" priority="4" stopIfTrue="1" text="clsd">
      <formula>NOT(ISERROR(FIND(UPPER("clsd"),UPPER(F34))))</formula>
      <formula>"clsd"</formula>
    </cfRule>
    <cfRule type="containsText" dxfId="48" priority="5" stopIfTrue="1" text="lost">
      <formula>NOT(ISERROR(FIND(UPPER("lost"),UPPER(F34))))</formula>
      <formula>"lost"</formula>
    </cfRule>
    <cfRule type="containsText" dxfId="49" priority="6" stopIfTrue="1" text="clsd">
      <formula>NOT(ISERROR(FIND(UPPER("clsd"),UPPER(F34))))</formula>
      <formula>"clsd"</formula>
    </cfRule>
    <cfRule type="containsText" dxfId="50" priority="7" stopIfTrue="1" text="lost">
      <formula>NOT(ISERROR(FIND(UPPER("lost"),UPPER(F34))))</formula>
      <formula>"lost"</formula>
    </cfRule>
    <cfRule type="containsText" dxfId="51" priority="8" stopIfTrue="1" text="clsd">
      <formula>NOT(ISERROR(FIND(UPPER("clsd"),UPPER(F34))))</formula>
      <formula>"clsd"</formula>
    </cfRule>
    <cfRule type="containsText" dxfId="52" priority="9" stopIfTrue="1" text="lost">
      <formula>NOT(ISERROR(FIND(UPPER("lost"),UPPER(F34))))</formula>
      <formula>"lost"</formula>
    </cfRule>
    <cfRule type="containsText" dxfId="53" priority="10" stopIfTrue="1" text="clsd">
      <formula>NOT(ISERROR(FIND(UPPER("clsd"),UPPER(F34))))</formula>
      <formula>"clsd"</formula>
    </cfRule>
    <cfRule type="containsText" dxfId="54" priority="11" stopIfTrue="1" text="lost">
      <formula>NOT(ISERROR(FIND(UPPER("lost"),UPPER(F34))))</formula>
      <formula>"lost"</formula>
    </cfRule>
    <cfRule type="containsText" dxfId="55" priority="12" stopIfTrue="1" text="clsd">
      <formula>NOT(ISERROR(FIND(UPPER("clsd"),UPPER(F34))))</formula>
      <formula>"clsd"</formula>
    </cfRule>
    <cfRule type="containsText" dxfId="56" priority="13" stopIfTrue="1" text="lost">
      <formula>NOT(ISERROR(FIND(UPPER("lost"),UPPER(F34))))</formula>
      <formula>"lost"</formula>
    </cfRule>
    <cfRule type="containsText" dxfId="57" priority="14" stopIfTrue="1" text="clsd">
      <formula>NOT(ISERROR(FIND(UPPER("clsd"),UPPER(F34))))</formula>
      <formula>"clsd"</formula>
    </cfRule>
    <cfRule type="containsText" dxfId="58" priority="15" stopIfTrue="1" text="lost">
      <formula>NOT(ISERROR(FIND(UPPER("lost"),UPPER(F34))))</formula>
      <formula>"lost"</formula>
    </cfRule>
    <cfRule type="containsText" dxfId="59" priority="16" stopIfTrue="1" text="clsd">
      <formula>NOT(ISERROR(FIND(UPPER("clsd"),UPPER(F34))))</formula>
      <formula>"clsd"</formula>
    </cfRule>
    <cfRule type="containsText" dxfId="60" priority="17" stopIfTrue="1" text="lost">
      <formula>NOT(ISERROR(FIND(UPPER("lost"),UPPER(F34))))</formula>
      <formula>"lost"</formula>
    </cfRule>
    <cfRule type="containsText" dxfId="61" priority="18" stopIfTrue="1" text="clsd">
      <formula>NOT(ISERROR(FIND(UPPER("clsd"),UPPER(F34))))</formula>
      <formula>"clsd"</formula>
    </cfRule>
    <cfRule type="containsText" dxfId="62" priority="19" stopIfTrue="1" text="lost">
      <formula>NOT(ISERROR(FIND(UPPER("lost"),UPPER(F34))))</formula>
      <formula>"lost"</formula>
    </cfRule>
    <cfRule type="containsText" dxfId="63" priority="20" stopIfTrue="1" text="clsd">
      <formula>NOT(ISERROR(FIND(UPPER("clsd"),UPPER(F34))))</formula>
      <formula>"clsd"</formula>
    </cfRule>
  </conditionalFormatting>
  <conditionalFormatting sqref="F35">
    <cfRule type="containsText" dxfId="64" priority="1" stopIfTrue="1" text="lost">
      <formula>NOT(ISERROR(FIND(UPPER("lost"),UPPER(F35))))</formula>
      <formula>"lost"</formula>
    </cfRule>
    <cfRule type="containsText" dxfId="65" priority="2" stopIfTrue="1" text="clsd">
      <formula>NOT(ISERROR(FIND(UPPER("clsd"),UPPER(F35))))</formula>
      <formula>"clsd"</formula>
    </cfRule>
    <cfRule type="containsText" dxfId="66" priority="3" stopIfTrue="1" text="lost">
      <formula>NOT(ISERROR(FIND(UPPER("lost"),UPPER(F35))))</formula>
      <formula>"lost"</formula>
    </cfRule>
    <cfRule type="containsText" dxfId="67" priority="4" stopIfTrue="1" text="clsd">
      <formula>NOT(ISERROR(FIND(UPPER("clsd"),UPPER(F35))))</formula>
      <formula>"clsd"</formula>
    </cfRule>
    <cfRule type="containsText" dxfId="68" priority="5" stopIfTrue="1" text="lost">
      <formula>NOT(ISERROR(FIND(UPPER("lost"),UPPER(F35))))</formula>
      <formula>"lost"</formula>
    </cfRule>
    <cfRule type="containsText" dxfId="69" priority="6" stopIfTrue="1" text="clsd">
      <formula>NOT(ISERROR(FIND(UPPER("clsd"),UPPER(F35))))</formula>
      <formula>"clsd"</formula>
    </cfRule>
    <cfRule type="containsText" dxfId="70" priority="7" stopIfTrue="1" text="lost">
      <formula>NOT(ISERROR(FIND(UPPER("lost"),UPPER(F35))))</formula>
      <formula>"lost"</formula>
    </cfRule>
    <cfRule type="containsText" dxfId="71" priority="8" stopIfTrue="1" text="clsd">
      <formula>NOT(ISERROR(FIND(UPPER("clsd"),UPPER(F35))))</formula>
      <formula>"clsd"</formula>
    </cfRule>
    <cfRule type="containsText" dxfId="72" priority="9" stopIfTrue="1" text="lost">
      <formula>NOT(ISERROR(FIND(UPPER("lost"),UPPER(F35))))</formula>
      <formula>"lost"</formula>
    </cfRule>
    <cfRule type="containsText" dxfId="73" priority="10" stopIfTrue="1" text="clsd">
      <formula>NOT(ISERROR(FIND(UPPER("clsd"),UPPER(F35))))</formula>
      <formula>"clsd"</formula>
    </cfRule>
    <cfRule type="containsText" dxfId="74" priority="11" stopIfTrue="1" text="lost">
      <formula>NOT(ISERROR(FIND(UPPER("lost"),UPPER(F35))))</formula>
      <formula>"lost"</formula>
    </cfRule>
    <cfRule type="containsText" dxfId="75" priority="12" stopIfTrue="1" text="clsd">
      <formula>NOT(ISERROR(FIND(UPPER("clsd"),UPPER(F35))))</formula>
      <formula>"clsd"</formula>
    </cfRule>
    <cfRule type="containsText" dxfId="76" priority="13" stopIfTrue="1" text="lost">
      <formula>NOT(ISERROR(FIND(UPPER("lost"),UPPER(F35))))</formula>
      <formula>"lost"</formula>
    </cfRule>
    <cfRule type="containsText" dxfId="77" priority="14" stopIfTrue="1" text="clsd">
      <formula>NOT(ISERROR(FIND(UPPER("clsd"),UPPER(F35))))</formula>
      <formula>"clsd"</formula>
    </cfRule>
    <cfRule type="containsText" dxfId="78" priority="15" stopIfTrue="1" text="lost">
      <formula>NOT(ISERROR(FIND(UPPER("lost"),UPPER(F35))))</formula>
      <formula>"lost"</formula>
    </cfRule>
    <cfRule type="containsText" dxfId="79" priority="16" stopIfTrue="1" text="clsd">
      <formula>NOT(ISERROR(FIND(UPPER("clsd"),UPPER(F35))))</formula>
      <formula>"clsd"</formula>
    </cfRule>
    <cfRule type="containsText" dxfId="80" priority="17" stopIfTrue="1" text="lost">
      <formula>NOT(ISERROR(FIND(UPPER("lost"),UPPER(F35))))</formula>
      <formula>"lost"</formula>
    </cfRule>
    <cfRule type="containsText" dxfId="81" priority="18" stopIfTrue="1" text="clsd">
      <formula>NOT(ISERROR(FIND(UPPER("clsd"),UPPER(F35))))</formula>
      <formula>"clsd"</formula>
    </cfRule>
    <cfRule type="containsText" dxfId="82" priority="19" stopIfTrue="1" text="lost">
      <formula>NOT(ISERROR(FIND(UPPER("lost"),UPPER(F35))))</formula>
      <formula>"lost"</formula>
    </cfRule>
    <cfRule type="containsText" dxfId="83" priority="20" stopIfTrue="1" text="clsd">
      <formula>NOT(ISERROR(FIND(UPPER("clsd"),UPPER(F35))))</formula>
      <formula>"clsd"</formula>
    </cfRule>
    <cfRule type="containsText" dxfId="84" priority="21" stopIfTrue="1" text="lost">
      <formula>NOT(ISERROR(FIND(UPPER("lost"),UPPER(F35))))</formula>
      <formula>"lost"</formula>
    </cfRule>
    <cfRule type="containsText" dxfId="85" priority="22" stopIfTrue="1" text="clsd">
      <formula>NOT(ISERROR(FIND(UPPER("clsd"),UPPER(F35))))</formula>
      <formula>"clsd"</formula>
    </cfRule>
    <cfRule type="containsText" dxfId="86" priority="23" stopIfTrue="1" text="lost">
      <formula>NOT(ISERROR(FIND(UPPER("lost"),UPPER(F35))))</formula>
      <formula>"lost"</formula>
    </cfRule>
    <cfRule type="containsText" dxfId="87" priority="24" stopIfTrue="1" text="clsd">
      <formula>NOT(ISERROR(FIND(UPPER("clsd"),UPPER(F35))))</formula>
      <formula>"clsd"</formula>
    </cfRule>
    <cfRule type="containsText" dxfId="88" priority="25" stopIfTrue="1" text="lost">
      <formula>NOT(ISERROR(FIND(UPPER("lost"),UPPER(F35))))</formula>
      <formula>"lost"</formula>
    </cfRule>
    <cfRule type="containsText" dxfId="89" priority="26" stopIfTrue="1" text="clsd">
      <formula>NOT(ISERROR(FIND(UPPER("clsd"),UPPER(F35))))</formula>
      <formula>"clsd"</formula>
    </cfRule>
  </conditionalFormatting>
  <conditionalFormatting sqref="F36">
    <cfRule type="containsText" dxfId="90" priority="1" stopIfTrue="1" text="lost">
      <formula>NOT(ISERROR(FIND(UPPER("lost"),UPPER(F36))))</formula>
      <formula>"lost"</formula>
    </cfRule>
    <cfRule type="containsText" dxfId="91" priority="2" stopIfTrue="1" text="clsd">
      <formula>NOT(ISERROR(FIND(UPPER("clsd"),UPPER(F36))))</formula>
      <formula>"clsd"</formula>
    </cfRule>
    <cfRule type="containsText" dxfId="92" priority="3" stopIfTrue="1" text="lost">
      <formula>NOT(ISERROR(FIND(UPPER("lost"),UPPER(F36))))</formula>
      <formula>"lost"</formula>
    </cfRule>
    <cfRule type="containsText" dxfId="93" priority="4" stopIfTrue="1" text="clsd">
      <formula>NOT(ISERROR(FIND(UPPER("clsd"),UPPER(F36))))</formula>
      <formula>"clsd"</formula>
    </cfRule>
    <cfRule type="containsText" dxfId="94" priority="5" stopIfTrue="1" text="lost">
      <formula>NOT(ISERROR(FIND(UPPER("lost"),UPPER(F36))))</formula>
      <formula>"lost"</formula>
    </cfRule>
    <cfRule type="containsText" dxfId="95" priority="6" stopIfTrue="1" text="clsd">
      <formula>NOT(ISERROR(FIND(UPPER("clsd"),UPPER(F36))))</formula>
      <formula>"clsd"</formula>
    </cfRule>
    <cfRule type="containsText" dxfId="96" priority="7" stopIfTrue="1" text="lost">
      <formula>NOT(ISERROR(FIND(UPPER("lost"),UPPER(F36))))</formula>
      <formula>"lost"</formula>
    </cfRule>
    <cfRule type="containsText" dxfId="97" priority="8" stopIfTrue="1" text="clsd">
      <formula>NOT(ISERROR(FIND(UPPER("clsd"),UPPER(F36))))</formula>
      <formula>"clsd"</formula>
    </cfRule>
    <cfRule type="containsText" dxfId="98" priority="9" stopIfTrue="1" text="lost">
      <formula>NOT(ISERROR(FIND(UPPER("lost"),UPPER(F36))))</formula>
      <formula>"lost"</formula>
    </cfRule>
    <cfRule type="containsText" dxfId="99" priority="10" stopIfTrue="1" text="clsd">
      <formula>NOT(ISERROR(FIND(UPPER("clsd"),UPPER(F36))))</formula>
      <formula>"clsd"</formula>
    </cfRule>
    <cfRule type="containsText" dxfId="100" priority="11" stopIfTrue="1" text="lost">
      <formula>NOT(ISERROR(FIND(UPPER("lost"),UPPER(F36))))</formula>
      <formula>"lost"</formula>
    </cfRule>
    <cfRule type="containsText" dxfId="101" priority="12" stopIfTrue="1" text="clsd">
      <formula>NOT(ISERROR(FIND(UPPER("clsd"),UPPER(F36))))</formula>
      <formula>"clsd"</formula>
    </cfRule>
    <cfRule type="containsText" dxfId="102" priority="13" stopIfTrue="1" text="lost">
      <formula>NOT(ISERROR(FIND(UPPER("lost"),UPPER(F36))))</formula>
      <formula>"lost"</formula>
    </cfRule>
    <cfRule type="containsText" dxfId="103" priority="14" stopIfTrue="1" text="clsd">
      <formula>NOT(ISERROR(FIND(UPPER("clsd"),UPPER(F36))))</formula>
      <formula>"clsd"</formula>
    </cfRule>
    <cfRule type="containsText" dxfId="104" priority="15" stopIfTrue="1" text="lost">
      <formula>NOT(ISERROR(FIND(UPPER("lost"),UPPER(F36))))</formula>
      <formula>"lost"</formula>
    </cfRule>
    <cfRule type="containsText" dxfId="105" priority="16" stopIfTrue="1" text="clsd">
      <formula>NOT(ISERROR(FIND(UPPER("clsd"),UPPER(F36))))</formula>
      <formula>"clsd"</formula>
    </cfRule>
    <cfRule type="containsText" dxfId="106" priority="17" stopIfTrue="1" text="lost">
      <formula>NOT(ISERROR(FIND(UPPER("lost"),UPPER(F36))))</formula>
      <formula>"lost"</formula>
    </cfRule>
    <cfRule type="containsText" dxfId="107" priority="18" stopIfTrue="1" text="clsd">
      <formula>NOT(ISERROR(FIND(UPPER("clsd"),UPPER(F36))))</formula>
      <formula>"clsd"</formula>
    </cfRule>
    <cfRule type="containsText" dxfId="108" priority="19" stopIfTrue="1" text="lost">
      <formula>NOT(ISERROR(FIND(UPPER("lost"),UPPER(F36))))</formula>
      <formula>"lost"</formula>
    </cfRule>
    <cfRule type="containsText" dxfId="109" priority="20" stopIfTrue="1" text="clsd">
      <formula>NOT(ISERROR(FIND(UPPER("clsd"),UPPER(F36))))</formula>
      <formula>"clsd"</formula>
    </cfRule>
    <cfRule type="containsText" dxfId="110" priority="21" stopIfTrue="1" text="lost">
      <formula>NOT(ISERROR(FIND(UPPER("lost"),UPPER(F36))))</formula>
      <formula>"lost"</formula>
    </cfRule>
    <cfRule type="containsText" dxfId="111" priority="22" stopIfTrue="1" text="clsd">
      <formula>NOT(ISERROR(FIND(UPPER("clsd"),UPPER(F36))))</formula>
      <formula>"clsd"</formula>
    </cfRule>
    <cfRule type="containsText" dxfId="112" priority="23" stopIfTrue="1" text="lost">
      <formula>NOT(ISERROR(FIND(UPPER("lost"),UPPER(F36))))</formula>
      <formula>"lost"</formula>
    </cfRule>
    <cfRule type="containsText" dxfId="113" priority="24" stopIfTrue="1" text="clsd">
      <formula>NOT(ISERROR(FIND(UPPER("clsd"),UPPER(F36))))</formula>
      <formula>"clsd"</formula>
    </cfRule>
    <cfRule type="containsText" dxfId="114" priority="25" stopIfTrue="1" text="lost">
      <formula>NOT(ISERROR(FIND(UPPER("lost"),UPPER(F36))))</formula>
      <formula>"lost"</formula>
    </cfRule>
    <cfRule type="containsText" dxfId="115" priority="26" stopIfTrue="1" text="clsd">
      <formula>NOT(ISERROR(FIND(UPPER("clsd"),UPPER(F36))))</formula>
      <formula>"clsd"</formula>
    </cfRule>
    <cfRule type="containsText" dxfId="116" priority="27" stopIfTrue="1" text="lost">
      <formula>NOT(ISERROR(FIND(UPPER("lost"),UPPER(F36))))</formula>
      <formula>"lost"</formula>
    </cfRule>
    <cfRule type="containsText" dxfId="117" priority="28" stopIfTrue="1" text="clsd">
      <formula>NOT(ISERROR(FIND(UPPER("clsd"),UPPER(F36))))</formula>
      <formula>"clsd"</formula>
    </cfRule>
  </conditionalFormatting>
  <conditionalFormatting sqref="F45">
    <cfRule type="containsText" dxfId="118" priority="1" stopIfTrue="1" text="lost">
      <formula>NOT(ISERROR(FIND(UPPER("lost"),UPPER(F45))))</formula>
      <formula>"lost"</formula>
    </cfRule>
    <cfRule type="containsText" dxfId="119" priority="2" stopIfTrue="1" text="clsd">
      <formula>NOT(ISERROR(FIND(UPPER("clsd"),UPPER(F45))))</formula>
      <formula>"clsd"</formula>
    </cfRule>
    <cfRule type="containsText" dxfId="120" priority="3" stopIfTrue="1" text="lost">
      <formula>NOT(ISERROR(FIND(UPPER("lost"),UPPER(F45))))</formula>
      <formula>"lost"</formula>
    </cfRule>
    <cfRule type="containsText" dxfId="121" priority="4" stopIfTrue="1" text="clsd">
      <formula>NOT(ISERROR(FIND(UPPER("clsd"),UPPER(F45))))</formula>
      <formula>"clsd"</formula>
    </cfRule>
    <cfRule type="containsText" dxfId="122" priority="5" stopIfTrue="1" text="lost">
      <formula>NOT(ISERROR(FIND(UPPER("lost"),UPPER(F45))))</formula>
      <formula>"lost"</formula>
    </cfRule>
    <cfRule type="containsText" dxfId="123" priority="6" stopIfTrue="1" text="clsd">
      <formula>NOT(ISERROR(FIND(UPPER("clsd"),UPPER(F45))))</formula>
      <formula>"clsd"</formula>
    </cfRule>
    <cfRule type="containsText" dxfId="124" priority="7" stopIfTrue="1" text="lost">
      <formula>NOT(ISERROR(FIND(UPPER("lost"),UPPER(F45))))</formula>
      <formula>"lost"</formula>
    </cfRule>
    <cfRule type="containsText" dxfId="125" priority="8" stopIfTrue="1" text="clsd">
      <formula>NOT(ISERROR(FIND(UPPER("clsd"),UPPER(F45))))</formula>
      <formula>"clsd"</formula>
    </cfRule>
    <cfRule type="containsText" dxfId="126" priority="9" stopIfTrue="1" text="lost">
      <formula>NOT(ISERROR(FIND(UPPER("lost"),UPPER(F45))))</formula>
      <formula>"lost"</formula>
    </cfRule>
    <cfRule type="containsText" dxfId="127" priority="10" stopIfTrue="1" text="clsd">
      <formula>NOT(ISERROR(FIND(UPPER("clsd"),UPPER(F45))))</formula>
      <formula>"clsd"</formula>
    </cfRule>
    <cfRule type="containsText" dxfId="128" priority="11" stopIfTrue="1" text="lost">
      <formula>NOT(ISERROR(FIND(UPPER("lost"),UPPER(F45))))</formula>
      <formula>"lost"</formula>
    </cfRule>
    <cfRule type="containsText" dxfId="129" priority="12" stopIfTrue="1" text="clsd">
      <formula>NOT(ISERROR(FIND(UPPER("clsd"),UPPER(F45))))</formula>
      <formula>"clsd"</formula>
    </cfRule>
  </conditionalFormatting>
  <hyperlinks>
    <hyperlink ref="AA1" r:id="rId1" location="" tooltip="" display=""/>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legacyDrawing r:id="rId3"/>
</worksheet>
</file>

<file path=xl/worksheets/sheet3.xml><?xml version="1.0" encoding="utf-8"?>
<worksheet xmlns:r="http://schemas.openxmlformats.org/officeDocument/2006/relationships" xmlns="http://schemas.openxmlformats.org/spreadsheetml/2006/main">
  <dimension ref="A1:J1566"/>
  <sheetViews>
    <sheetView workbookViewId="0" showGridLines="0" defaultGridColor="1"/>
  </sheetViews>
  <sheetFormatPr defaultColWidth="8.83333" defaultRowHeight="15" customHeight="1" outlineLevelRow="0" outlineLevelCol="0"/>
  <cols>
    <col min="1" max="1" width="13.1719" style="172" customWidth="1"/>
    <col min="2" max="2" width="18" style="172" customWidth="1"/>
    <col min="3" max="3" width="12.5" style="172" customWidth="1"/>
    <col min="4" max="4" width="10.1719" style="172" customWidth="1"/>
    <col min="5" max="5" width="10.5" style="172" customWidth="1"/>
    <col min="6" max="6" width="16.5" style="172" customWidth="1"/>
    <col min="7" max="7" width="10.1719" style="172" customWidth="1"/>
    <col min="8" max="8" width="10.1719" style="172" customWidth="1"/>
    <col min="9" max="9" width="10.5" style="172" customWidth="1"/>
    <col min="10" max="10" width="16.5" style="172" customWidth="1"/>
    <col min="11" max="256" width="8.85156" style="172" customWidth="1"/>
  </cols>
  <sheetData>
    <row r="1" ht="15" customHeight="1">
      <c r="A1" s="173"/>
      <c r="B1" s="174"/>
      <c r="C1" s="174"/>
      <c r="D1" s="173"/>
      <c r="E1" s="174"/>
      <c r="F1" s="174"/>
      <c r="G1" s="173"/>
      <c r="H1" s="173"/>
      <c r="I1" s="173"/>
      <c r="J1" s="173"/>
    </row>
    <row r="2" ht="15.75" customHeight="1">
      <c r="A2" s="175"/>
      <c r="B2" s="176"/>
      <c r="C2" s="177"/>
      <c r="D2" s="178"/>
      <c r="E2" s="177"/>
      <c r="F2" s="177"/>
      <c r="G2" s="178"/>
      <c r="H2" s="178"/>
      <c r="I2" s="178"/>
      <c r="J2" s="178"/>
    </row>
    <row r="3" ht="15.5" customHeight="1">
      <c r="A3" t="s" s="179">
        <v>483</v>
      </c>
      <c r="B3" t="s" s="180">
        <v>484</v>
      </c>
      <c r="C3" t="s" s="181">
        <v>485</v>
      </c>
      <c r="D3" t="s" s="182">
        <v>486</v>
      </c>
      <c r="E3" t="s" s="183">
        <v>487</v>
      </c>
      <c r="F3" t="s" s="184">
        <v>488</v>
      </c>
      <c r="G3" t="s" s="185">
        <v>489</v>
      </c>
      <c r="H3" t="s" s="186">
        <v>486</v>
      </c>
      <c r="I3" t="s" s="187">
        <v>490</v>
      </c>
      <c r="J3" t="s" s="188">
        <v>488</v>
      </c>
    </row>
    <row r="4" ht="15" customHeight="1">
      <c r="A4" t="s" s="189">
        <v>155</v>
      </c>
      <c r="B4" s="190">
        <v>1939459</v>
      </c>
      <c r="C4" s="191">
        <v>5500000</v>
      </c>
      <c r="D4" s="192">
        <v>3560541</v>
      </c>
      <c r="E4" s="193">
        <f>TODAY()</f>
        <v>43740</v>
      </c>
      <c r="F4" s="194">
        <f>VLOOKUP(E4,'wrk wk'!A1:B748,2)</f>
        <v>13</v>
      </c>
      <c r="G4" s="195">
        <v>6500000</v>
      </c>
      <c r="H4" s="196">
        <f>G4</f>
        <v>6500000</v>
      </c>
      <c r="I4" s="197">
        <f>E4</f>
        <v>43740</v>
      </c>
      <c r="J4" s="198">
        <v>52</v>
      </c>
    </row>
    <row r="5" ht="15.75" customHeight="1">
      <c r="A5" t="s" s="199">
        <v>235</v>
      </c>
      <c r="B5" s="200">
        <v>6508986</v>
      </c>
      <c r="C5" s="201"/>
      <c r="D5" s="202">
        <f>D4/F4/1000</f>
        <v>273.8877692307693</v>
      </c>
      <c r="E5" s="177"/>
      <c r="F5" s="203"/>
      <c r="G5" s="204"/>
      <c r="H5" s="205">
        <f>H4/J4/1000</f>
        <v>125</v>
      </c>
      <c r="I5" s="206"/>
      <c r="J5" s="207"/>
    </row>
    <row r="6" ht="15.5" customHeight="1">
      <c r="A6" t="s" s="199">
        <v>202</v>
      </c>
      <c r="B6" s="208">
        <v>2380000</v>
      </c>
      <c r="C6" s="209"/>
      <c r="D6" s="210"/>
      <c r="E6" s="209"/>
      <c r="F6" s="209"/>
      <c r="G6" s="210"/>
      <c r="H6" s="210"/>
      <c r="I6" s="210"/>
      <c r="J6" s="210"/>
    </row>
    <row r="7" ht="15" customHeight="1">
      <c r="A7" t="s" s="199">
        <v>382</v>
      </c>
      <c r="B7" s="208">
        <v>3115000</v>
      </c>
      <c r="C7" s="174"/>
      <c r="D7" s="173"/>
      <c r="E7" s="174"/>
      <c r="F7" s="174"/>
      <c r="G7" s="173"/>
      <c r="H7" s="173"/>
      <c r="I7" s="173"/>
      <c r="J7" s="173"/>
    </row>
    <row r="8" ht="15" customHeight="1">
      <c r="A8" t="s" s="199">
        <v>477</v>
      </c>
      <c r="B8" s="208">
        <v>930000</v>
      </c>
      <c r="C8" s="174"/>
      <c r="D8" s="173"/>
      <c r="E8" s="174"/>
      <c r="F8" s="174"/>
      <c r="G8" s="173"/>
      <c r="H8" s="173"/>
      <c r="I8" s="173"/>
      <c r="J8" s="173"/>
    </row>
    <row r="9" ht="15" customHeight="1">
      <c r="A9" t="s" s="199">
        <v>491</v>
      </c>
      <c r="B9" s="174"/>
      <c r="C9" s="174"/>
      <c r="D9" s="173"/>
      <c r="E9" s="174"/>
      <c r="F9" s="174"/>
      <c r="G9" s="173"/>
      <c r="H9" s="173"/>
      <c r="I9" s="173"/>
      <c r="J9" s="173"/>
    </row>
    <row r="10" ht="15" customHeight="1">
      <c r="A10" s="173"/>
      <c r="B10" s="174"/>
      <c r="C10" s="174"/>
      <c r="D10" s="173"/>
      <c r="E10" s="174"/>
      <c r="F10" s="174"/>
      <c r="G10" s="173"/>
      <c r="H10" s="173"/>
      <c r="I10" s="173"/>
      <c r="J10" s="173"/>
    </row>
    <row r="11" ht="15" customHeight="1">
      <c r="A11" s="173"/>
      <c r="B11" s="174"/>
      <c r="C11" s="174"/>
      <c r="D11" s="173"/>
      <c r="E11" s="174"/>
      <c r="F11" s="174"/>
      <c r="G11" s="173"/>
      <c r="H11" s="173"/>
      <c r="I11" s="173"/>
      <c r="J11" s="173"/>
    </row>
    <row r="12" ht="15" customHeight="1">
      <c r="A12" s="173"/>
      <c r="B12" s="174"/>
      <c r="C12" s="174"/>
      <c r="D12" s="173"/>
      <c r="E12" s="174"/>
      <c r="F12" s="174"/>
      <c r="G12" s="173"/>
      <c r="H12" s="173"/>
      <c r="I12" s="173"/>
      <c r="J12" s="173"/>
    </row>
    <row r="13" ht="15" customHeight="1">
      <c r="A13" s="173"/>
      <c r="B13" s="174"/>
      <c r="C13" s="174"/>
      <c r="D13" s="173"/>
      <c r="E13" s="174"/>
      <c r="F13" s="174"/>
      <c r="G13" s="173"/>
      <c r="H13" s="173"/>
      <c r="I13" s="173"/>
      <c r="J13" s="173"/>
    </row>
    <row r="14" ht="15" customHeight="1">
      <c r="A14" s="173"/>
      <c r="B14" s="174"/>
      <c r="C14" s="174"/>
      <c r="D14" s="173"/>
      <c r="E14" s="174"/>
      <c r="F14" s="174"/>
      <c r="G14" s="173"/>
      <c r="H14" s="173"/>
      <c r="I14" s="173"/>
      <c r="J14" s="173"/>
    </row>
    <row r="15" ht="15" customHeight="1">
      <c r="A15" s="173"/>
      <c r="B15" s="174"/>
      <c r="C15" s="174"/>
      <c r="D15" s="173"/>
      <c r="E15" s="174"/>
      <c r="F15" s="174"/>
      <c r="G15" s="173"/>
      <c r="H15" s="173"/>
      <c r="I15" s="173"/>
      <c r="J15" s="173"/>
    </row>
    <row r="16" ht="15" customHeight="1">
      <c r="A16" s="173"/>
      <c r="B16" s="174"/>
      <c r="C16" s="174"/>
      <c r="D16" s="173"/>
      <c r="E16" s="174"/>
      <c r="F16" s="174"/>
      <c r="G16" s="173"/>
      <c r="H16" s="173"/>
      <c r="I16" s="173"/>
      <c r="J16" s="173"/>
    </row>
    <row r="17" ht="15" customHeight="1">
      <c r="A17" s="173"/>
      <c r="B17" s="174"/>
      <c r="C17" s="174"/>
      <c r="D17" s="173"/>
      <c r="E17" s="174"/>
      <c r="F17" s="174"/>
      <c r="G17" s="173"/>
      <c r="H17" s="173"/>
      <c r="I17" s="173"/>
      <c r="J17" s="173"/>
    </row>
    <row r="18" ht="15" customHeight="1">
      <c r="A18" s="173"/>
      <c r="B18" s="174"/>
      <c r="C18" s="174"/>
      <c r="D18" s="173"/>
      <c r="E18" s="174"/>
      <c r="F18" s="174"/>
      <c r="G18" s="173"/>
      <c r="H18" s="173"/>
      <c r="I18" s="173"/>
      <c r="J18" s="173"/>
    </row>
    <row r="19" ht="15" customHeight="1">
      <c r="A19" s="173"/>
      <c r="B19" s="174"/>
      <c r="C19" s="174"/>
      <c r="D19" s="173"/>
      <c r="E19" s="174"/>
      <c r="F19" s="174"/>
      <c r="G19" s="173"/>
      <c r="H19" s="173"/>
      <c r="I19" s="173"/>
      <c r="J19" s="173"/>
    </row>
    <row r="20" ht="15" customHeight="1">
      <c r="A20" s="173"/>
      <c r="B20" s="174"/>
      <c r="C20" s="174"/>
      <c r="D20" s="173"/>
      <c r="E20" s="174"/>
      <c r="F20" s="174"/>
      <c r="G20" s="173"/>
      <c r="H20" s="173"/>
      <c r="I20" s="173"/>
      <c r="J20" s="173"/>
    </row>
    <row r="21" ht="15" customHeight="1">
      <c r="A21" s="173"/>
      <c r="B21" s="174"/>
      <c r="C21" s="174"/>
      <c r="D21" s="173"/>
      <c r="E21" s="174"/>
      <c r="F21" s="174"/>
      <c r="G21" s="173"/>
      <c r="H21" s="173"/>
      <c r="I21" s="173"/>
      <c r="J21" s="173"/>
    </row>
    <row r="22" ht="15" customHeight="1">
      <c r="A22" s="173"/>
      <c r="B22" s="174"/>
      <c r="C22" s="174"/>
      <c r="D22" s="173"/>
      <c r="E22" s="174"/>
      <c r="F22" s="174"/>
      <c r="G22" s="173"/>
      <c r="H22" s="173"/>
      <c r="I22" s="173"/>
      <c r="J22" s="173"/>
    </row>
    <row r="23" ht="15" customHeight="1">
      <c r="A23" s="173"/>
      <c r="B23" s="174"/>
      <c r="C23" s="174"/>
      <c r="D23" s="173"/>
      <c r="E23" s="174"/>
      <c r="F23" s="174"/>
      <c r="G23" s="173"/>
      <c r="H23" s="173"/>
      <c r="I23" s="173"/>
      <c r="J23" s="173"/>
    </row>
    <row r="24" ht="15" customHeight="1">
      <c r="A24" s="173"/>
      <c r="B24" s="174"/>
      <c r="C24" s="174"/>
      <c r="D24" s="173"/>
      <c r="E24" s="174"/>
      <c r="F24" s="174"/>
      <c r="G24" s="173"/>
      <c r="H24" s="173"/>
      <c r="I24" s="173"/>
      <c r="J24" s="173"/>
    </row>
    <row r="25" ht="15" customHeight="1">
      <c r="A25" s="173"/>
      <c r="B25" s="174"/>
      <c r="C25" s="174"/>
      <c r="D25" s="173"/>
      <c r="E25" s="174"/>
      <c r="F25" s="174"/>
      <c r="G25" s="173"/>
      <c r="H25" s="173"/>
      <c r="I25" s="173"/>
      <c r="J25" s="173"/>
    </row>
    <row r="26" ht="15" customHeight="1">
      <c r="A26" s="173"/>
      <c r="B26" s="174"/>
      <c r="C26" s="174"/>
      <c r="D26" s="173"/>
      <c r="E26" s="174"/>
      <c r="F26" s="174"/>
      <c r="G26" s="173"/>
      <c r="H26" s="173"/>
      <c r="I26" s="173"/>
      <c r="J26" s="173"/>
    </row>
    <row r="27" ht="15" customHeight="1">
      <c r="A27" s="173"/>
      <c r="B27" s="174"/>
      <c r="C27" s="174"/>
      <c r="D27" s="173"/>
      <c r="E27" s="174"/>
      <c r="F27" s="174"/>
      <c r="G27" s="173"/>
      <c r="H27" s="173"/>
      <c r="I27" s="173"/>
      <c r="J27" s="173"/>
    </row>
    <row r="28" ht="15" customHeight="1">
      <c r="A28" s="173"/>
      <c r="B28" s="174"/>
      <c r="C28" s="174"/>
      <c r="D28" s="173"/>
      <c r="E28" s="174"/>
      <c r="F28" s="174"/>
      <c r="G28" s="173"/>
      <c r="H28" s="173"/>
      <c r="I28" s="173"/>
      <c r="J28" s="173"/>
    </row>
    <row r="29" ht="15" customHeight="1">
      <c r="A29" s="173"/>
      <c r="B29" s="174"/>
      <c r="C29" s="174"/>
      <c r="D29" s="173"/>
      <c r="E29" s="174"/>
      <c r="F29" s="174"/>
      <c r="G29" s="173"/>
      <c r="H29" s="173"/>
      <c r="I29" s="173"/>
      <c r="J29" s="173"/>
    </row>
    <row r="30" ht="15" customHeight="1">
      <c r="A30" s="173"/>
      <c r="B30" s="174"/>
      <c r="C30" s="174"/>
      <c r="D30" s="173"/>
      <c r="E30" s="174"/>
      <c r="F30" s="174"/>
      <c r="G30" s="173"/>
      <c r="H30" s="173"/>
      <c r="I30" s="173"/>
      <c r="J30" s="173"/>
    </row>
    <row r="31" ht="15" customHeight="1">
      <c r="A31" s="173"/>
      <c r="B31" s="174"/>
      <c r="C31" s="174"/>
      <c r="D31" s="173"/>
      <c r="E31" s="174"/>
      <c r="F31" s="174"/>
      <c r="G31" s="173"/>
      <c r="H31" s="173"/>
      <c r="I31" s="173"/>
      <c r="J31" s="173"/>
    </row>
    <row r="32" ht="15" customHeight="1">
      <c r="A32" s="173"/>
      <c r="B32" s="174"/>
      <c r="C32" s="174"/>
      <c r="D32" s="173"/>
      <c r="E32" s="174"/>
      <c r="F32" s="174"/>
      <c r="G32" s="173"/>
      <c r="H32" s="173"/>
      <c r="I32" s="173"/>
      <c r="J32" s="173"/>
    </row>
    <row r="33" ht="15" customHeight="1">
      <c r="A33" s="173"/>
      <c r="B33" s="174"/>
      <c r="C33" s="174"/>
      <c r="D33" s="173"/>
      <c r="E33" s="174"/>
      <c r="F33" s="174"/>
      <c r="G33" s="173"/>
      <c r="H33" s="173"/>
      <c r="I33" s="173"/>
      <c r="J33" s="173"/>
    </row>
    <row r="34" ht="15" customHeight="1">
      <c r="A34" s="173"/>
      <c r="B34" s="174"/>
      <c r="C34" s="174"/>
      <c r="D34" s="173"/>
      <c r="E34" s="174"/>
      <c r="F34" s="174"/>
      <c r="G34" s="173"/>
      <c r="H34" s="173"/>
      <c r="I34" s="173"/>
      <c r="J34" s="173"/>
    </row>
    <row r="35" ht="15" customHeight="1">
      <c r="A35" s="173"/>
      <c r="B35" s="174"/>
      <c r="C35" s="174"/>
      <c r="D35" s="173"/>
      <c r="E35" s="174"/>
      <c r="F35" s="174"/>
      <c r="G35" s="173"/>
      <c r="H35" s="173"/>
      <c r="I35" s="173"/>
      <c r="J35" s="173"/>
    </row>
    <row r="36" ht="15" customHeight="1">
      <c r="A36" s="173"/>
      <c r="B36" s="174"/>
      <c r="C36" s="174"/>
      <c r="D36" s="173"/>
      <c r="E36" s="174"/>
      <c r="F36" s="174"/>
      <c r="G36" s="173"/>
      <c r="H36" s="173"/>
      <c r="I36" s="173"/>
      <c r="J36" s="173"/>
    </row>
    <row r="37" ht="15" customHeight="1">
      <c r="A37" s="173"/>
      <c r="B37" s="174"/>
      <c r="C37" s="174"/>
      <c r="D37" s="173"/>
      <c r="E37" s="174"/>
      <c r="F37" s="174"/>
      <c r="G37" s="173"/>
      <c r="H37" s="173"/>
      <c r="I37" s="173"/>
      <c r="J37" s="173"/>
    </row>
    <row r="38" ht="15" customHeight="1">
      <c r="A38" s="173"/>
      <c r="B38" s="174"/>
      <c r="C38" s="174"/>
      <c r="D38" s="173"/>
      <c r="E38" s="174"/>
      <c r="F38" s="174"/>
      <c r="G38" s="173"/>
      <c r="H38" s="173"/>
      <c r="I38" s="173"/>
      <c r="J38" s="173"/>
    </row>
    <row r="39" ht="15" customHeight="1">
      <c r="A39" s="173"/>
      <c r="B39" s="174"/>
      <c r="C39" s="174"/>
      <c r="D39" s="173"/>
      <c r="E39" s="174"/>
      <c r="F39" s="174"/>
      <c r="G39" s="173"/>
      <c r="H39" s="173"/>
      <c r="I39" s="173"/>
      <c r="J39" s="173"/>
    </row>
    <row r="40" ht="15" customHeight="1">
      <c r="A40" s="173"/>
      <c r="B40" s="174"/>
      <c r="C40" s="174"/>
      <c r="D40" s="173"/>
      <c r="E40" s="174"/>
      <c r="F40" s="174"/>
      <c r="G40" s="173"/>
      <c r="H40" s="173"/>
      <c r="I40" s="173"/>
      <c r="J40" s="173"/>
    </row>
    <row r="41" ht="15" customHeight="1">
      <c r="A41" s="173"/>
      <c r="B41" s="174"/>
      <c r="C41" s="174"/>
      <c r="D41" s="173"/>
      <c r="E41" s="174"/>
      <c r="F41" s="174"/>
      <c r="G41" s="173"/>
      <c r="H41" s="173"/>
      <c r="I41" s="173"/>
      <c r="J41" s="173"/>
    </row>
    <row r="42" ht="15" customHeight="1">
      <c r="A42" s="173"/>
      <c r="B42" s="174"/>
      <c r="C42" s="174"/>
      <c r="D42" s="173"/>
      <c r="E42" s="174"/>
      <c r="F42" s="174"/>
      <c r="G42" s="173"/>
      <c r="H42" s="173"/>
      <c r="I42" s="173"/>
      <c r="J42" s="173"/>
    </row>
    <row r="43" ht="15" customHeight="1">
      <c r="A43" s="173"/>
      <c r="B43" s="174"/>
      <c r="C43" s="174"/>
      <c r="D43" s="173"/>
      <c r="E43" s="174"/>
      <c r="F43" s="174"/>
      <c r="G43" s="173"/>
      <c r="H43" s="173"/>
      <c r="I43" s="173"/>
      <c r="J43" s="173"/>
    </row>
    <row r="44" ht="15" customHeight="1">
      <c r="A44" s="173"/>
      <c r="B44" s="174"/>
      <c r="C44" s="174"/>
      <c r="D44" s="173"/>
      <c r="E44" s="174"/>
      <c r="F44" s="174"/>
      <c r="G44" s="173"/>
      <c r="H44" s="173"/>
      <c r="I44" s="173"/>
      <c r="J44" s="173"/>
    </row>
    <row r="45" ht="15" customHeight="1">
      <c r="A45" s="173"/>
      <c r="B45" s="174"/>
      <c r="C45" s="174"/>
      <c r="D45" s="173"/>
      <c r="E45" s="174"/>
      <c r="F45" s="174"/>
      <c r="G45" s="173"/>
      <c r="H45" s="173"/>
      <c r="I45" s="173"/>
      <c r="J45" s="173"/>
    </row>
    <row r="46" ht="15" customHeight="1">
      <c r="A46" s="173"/>
      <c r="B46" s="174"/>
      <c r="C46" s="174"/>
      <c r="D46" s="173"/>
      <c r="E46" s="174"/>
      <c r="F46" s="174"/>
      <c r="G46" s="173"/>
      <c r="H46" s="173"/>
      <c r="I46" s="173"/>
      <c r="J46" s="173"/>
    </row>
    <row r="47" ht="15" customHeight="1">
      <c r="A47" s="173"/>
      <c r="B47" s="174"/>
      <c r="C47" s="174"/>
      <c r="D47" s="173"/>
      <c r="E47" s="174"/>
      <c r="F47" s="174"/>
      <c r="G47" s="173"/>
      <c r="H47" s="173"/>
      <c r="I47" s="173"/>
      <c r="J47" s="173"/>
    </row>
    <row r="48" ht="15" customHeight="1">
      <c r="A48" s="173"/>
      <c r="B48" s="174"/>
      <c r="C48" s="174"/>
      <c r="D48" s="173"/>
      <c r="E48" s="174"/>
      <c r="F48" s="174"/>
      <c r="G48" s="173"/>
      <c r="H48" s="173"/>
      <c r="I48" s="173"/>
      <c r="J48" s="173"/>
    </row>
    <row r="49" ht="15" customHeight="1">
      <c r="A49" s="173"/>
      <c r="B49" s="174"/>
      <c r="C49" s="174"/>
      <c r="D49" s="173"/>
      <c r="E49" s="174"/>
      <c r="F49" s="174"/>
      <c r="G49" s="173"/>
      <c r="H49" s="173"/>
      <c r="I49" s="173"/>
      <c r="J49" s="173"/>
    </row>
    <row r="50" ht="15" customHeight="1">
      <c r="A50" s="173"/>
      <c r="B50" s="174"/>
      <c r="C50" s="174"/>
      <c r="D50" s="173"/>
      <c r="E50" s="174"/>
      <c r="F50" s="174"/>
      <c r="G50" s="173"/>
      <c r="H50" s="173"/>
      <c r="I50" s="173"/>
      <c r="J50" s="173"/>
    </row>
    <row r="51" ht="15" customHeight="1">
      <c r="A51" s="173"/>
      <c r="B51" s="174"/>
      <c r="C51" s="174"/>
      <c r="D51" s="173"/>
      <c r="E51" s="174"/>
      <c r="F51" s="174"/>
      <c r="G51" s="173"/>
      <c r="H51" s="173"/>
      <c r="I51" s="173"/>
      <c r="J51" s="173"/>
    </row>
    <row r="52" ht="15" customHeight="1">
      <c r="A52" s="173"/>
      <c r="B52" s="174"/>
      <c r="C52" s="174"/>
      <c r="D52" s="173"/>
      <c r="E52" s="174"/>
      <c r="F52" s="174"/>
      <c r="G52" s="173"/>
      <c r="H52" s="173"/>
      <c r="I52" s="173"/>
      <c r="J52" s="173"/>
    </row>
    <row r="53" ht="15" customHeight="1">
      <c r="A53" s="173"/>
      <c r="B53" s="174"/>
      <c r="C53" s="174"/>
      <c r="D53" s="173"/>
      <c r="E53" s="174"/>
      <c r="F53" s="174"/>
      <c r="G53" s="173"/>
      <c r="H53" s="173"/>
      <c r="I53" s="173"/>
      <c r="J53" s="173"/>
    </row>
    <row r="54" ht="15" customHeight="1">
      <c r="A54" s="173"/>
      <c r="B54" s="174"/>
      <c r="C54" s="174"/>
      <c r="D54" s="173"/>
      <c r="E54" s="174"/>
      <c r="F54" s="174"/>
      <c r="G54" s="173"/>
      <c r="H54" s="173"/>
      <c r="I54" s="173"/>
      <c r="J54" s="173"/>
    </row>
    <row r="55" ht="15" customHeight="1">
      <c r="A55" s="173"/>
      <c r="B55" s="174"/>
      <c r="C55" s="174"/>
      <c r="D55" s="173"/>
      <c r="E55" s="174"/>
      <c r="F55" s="174"/>
      <c r="G55" s="173"/>
      <c r="H55" s="173"/>
      <c r="I55" s="173"/>
      <c r="J55" s="173"/>
    </row>
    <row r="56" ht="15" customHeight="1">
      <c r="A56" s="173"/>
      <c r="B56" s="174"/>
      <c r="C56" s="174"/>
      <c r="D56" s="173"/>
      <c r="E56" s="174"/>
      <c r="F56" s="174"/>
      <c r="G56" s="173"/>
      <c r="H56" s="173"/>
      <c r="I56" s="173"/>
      <c r="J56" s="173"/>
    </row>
    <row r="57" ht="15" customHeight="1">
      <c r="A57" s="173"/>
      <c r="B57" s="174"/>
      <c r="C57" s="174"/>
      <c r="D57" s="173"/>
      <c r="E57" s="174"/>
      <c r="F57" s="174"/>
      <c r="G57" s="173"/>
      <c r="H57" s="173"/>
      <c r="I57" s="173"/>
      <c r="J57" s="173"/>
    </row>
    <row r="58" ht="15" customHeight="1">
      <c r="A58" s="173"/>
      <c r="B58" s="174"/>
      <c r="C58" s="174"/>
      <c r="D58" s="173"/>
      <c r="E58" s="174"/>
      <c r="F58" s="174"/>
      <c r="G58" s="173"/>
      <c r="H58" s="173"/>
      <c r="I58" s="173"/>
      <c r="J58" s="173"/>
    </row>
    <row r="59" ht="15" customHeight="1">
      <c r="A59" s="173"/>
      <c r="B59" s="174"/>
      <c r="C59" s="174"/>
      <c r="D59" s="173"/>
      <c r="E59" s="174"/>
      <c r="F59" s="174"/>
      <c r="G59" s="173"/>
      <c r="H59" s="173"/>
      <c r="I59" s="173"/>
      <c r="J59" s="173"/>
    </row>
    <row r="60" ht="15" customHeight="1">
      <c r="A60" s="173"/>
      <c r="B60" s="174"/>
      <c r="C60" s="174"/>
      <c r="D60" s="173"/>
      <c r="E60" s="174"/>
      <c r="F60" s="174"/>
      <c r="G60" s="173"/>
      <c r="H60" s="173"/>
      <c r="I60" s="173"/>
      <c r="J60" s="173"/>
    </row>
    <row r="61" ht="15" customHeight="1">
      <c r="A61" s="173"/>
      <c r="B61" s="174"/>
      <c r="C61" s="174"/>
      <c r="D61" s="173"/>
      <c r="E61" s="174"/>
      <c r="F61" s="174"/>
      <c r="G61" s="173"/>
      <c r="H61" s="173"/>
      <c r="I61" s="173"/>
      <c r="J61" s="173"/>
    </row>
    <row r="62" ht="15" customHeight="1">
      <c r="A62" s="173"/>
      <c r="B62" s="174"/>
      <c r="C62" s="174"/>
      <c r="D62" s="173"/>
      <c r="E62" s="174"/>
      <c r="F62" s="174"/>
      <c r="G62" s="173"/>
      <c r="H62" s="173"/>
      <c r="I62" s="173"/>
      <c r="J62" s="173"/>
    </row>
    <row r="63" ht="15" customHeight="1">
      <c r="A63" s="173"/>
      <c r="B63" s="174"/>
      <c r="C63" s="174"/>
      <c r="D63" s="173"/>
      <c r="E63" s="174"/>
      <c r="F63" s="174"/>
      <c r="G63" s="173"/>
      <c r="H63" s="173"/>
      <c r="I63" s="173"/>
      <c r="J63" s="173"/>
    </row>
    <row r="64" ht="15" customHeight="1">
      <c r="A64" s="173"/>
      <c r="B64" s="174"/>
      <c r="C64" s="174"/>
      <c r="D64" s="173"/>
      <c r="E64" s="174"/>
      <c r="F64" s="174"/>
      <c r="G64" s="173"/>
      <c r="H64" s="173"/>
      <c r="I64" s="173"/>
      <c r="J64" s="173"/>
    </row>
    <row r="65" ht="15" customHeight="1">
      <c r="A65" s="173"/>
      <c r="B65" s="174"/>
      <c r="C65" s="174"/>
      <c r="D65" s="173"/>
      <c r="E65" s="174"/>
      <c r="F65" s="174"/>
      <c r="G65" s="173"/>
      <c r="H65" s="173"/>
      <c r="I65" s="173"/>
      <c r="J65" s="173"/>
    </row>
    <row r="66" ht="15" customHeight="1">
      <c r="A66" s="173"/>
      <c r="B66" s="174"/>
      <c r="C66" s="174"/>
      <c r="D66" s="173"/>
      <c r="E66" s="174"/>
      <c r="F66" s="174"/>
      <c r="G66" s="173"/>
      <c r="H66" s="173"/>
      <c r="I66" s="173"/>
      <c r="J66" s="173"/>
    </row>
    <row r="67" ht="15" customHeight="1">
      <c r="A67" s="173"/>
      <c r="B67" s="174"/>
      <c r="C67" s="174"/>
      <c r="D67" s="173"/>
      <c r="E67" s="174"/>
      <c r="F67" s="174"/>
      <c r="G67" s="173"/>
      <c r="H67" s="173"/>
      <c r="I67" s="173"/>
      <c r="J67" s="173"/>
    </row>
    <row r="68" ht="15" customHeight="1">
      <c r="A68" s="173"/>
      <c r="B68" s="174"/>
      <c r="C68" s="174"/>
      <c r="D68" s="173"/>
      <c r="E68" s="174"/>
      <c r="F68" s="174"/>
      <c r="G68" s="173"/>
      <c r="H68" s="173"/>
      <c r="I68" s="173"/>
      <c r="J68" s="173"/>
    </row>
    <row r="69" ht="15" customHeight="1">
      <c r="A69" s="173"/>
      <c r="B69" s="174"/>
      <c r="C69" s="174"/>
      <c r="D69" s="173"/>
      <c r="E69" s="174"/>
      <c r="F69" s="174"/>
      <c r="G69" s="173"/>
      <c r="H69" s="173"/>
      <c r="I69" s="173"/>
      <c r="J69" s="173"/>
    </row>
    <row r="70" ht="15" customHeight="1">
      <c r="A70" s="173"/>
      <c r="B70" s="174"/>
      <c r="C70" s="174"/>
      <c r="D70" s="173"/>
      <c r="E70" s="174"/>
      <c r="F70" s="174"/>
      <c r="G70" s="173"/>
      <c r="H70" s="173"/>
      <c r="I70" s="173"/>
      <c r="J70" s="173"/>
    </row>
    <row r="71" ht="15" customHeight="1">
      <c r="A71" s="173"/>
      <c r="B71" s="174"/>
      <c r="C71" s="174"/>
      <c r="D71" s="173"/>
      <c r="E71" s="174"/>
      <c r="F71" s="174"/>
      <c r="G71" s="173"/>
      <c r="H71" s="173"/>
      <c r="I71" s="173"/>
      <c r="J71" s="173"/>
    </row>
    <row r="72" ht="15" customHeight="1">
      <c r="A72" s="173"/>
      <c r="B72" s="174"/>
      <c r="C72" s="174"/>
      <c r="D72" s="173"/>
      <c r="E72" s="174"/>
      <c r="F72" s="174"/>
      <c r="G72" s="173"/>
      <c r="H72" s="173"/>
      <c r="I72" s="173"/>
      <c r="J72" s="173"/>
    </row>
    <row r="73" ht="15" customHeight="1">
      <c r="A73" s="173"/>
      <c r="B73" s="174"/>
      <c r="C73" s="174"/>
      <c r="D73" s="173"/>
      <c r="E73" s="174"/>
      <c r="F73" s="174"/>
      <c r="G73" s="173"/>
      <c r="H73" s="173"/>
      <c r="I73" s="173"/>
      <c r="J73" s="173"/>
    </row>
    <row r="74" ht="15" customHeight="1">
      <c r="A74" s="173"/>
      <c r="B74" s="174"/>
      <c r="C74" s="174"/>
      <c r="D74" s="173"/>
      <c r="E74" s="174"/>
      <c r="F74" s="174"/>
      <c r="G74" s="173"/>
      <c r="H74" s="173"/>
      <c r="I74" s="173"/>
      <c r="J74" s="173"/>
    </row>
    <row r="75" ht="15" customHeight="1">
      <c r="A75" s="173"/>
      <c r="B75" s="174"/>
      <c r="C75" s="174"/>
      <c r="D75" s="173"/>
      <c r="E75" s="174"/>
      <c r="F75" s="174"/>
      <c r="G75" s="173"/>
      <c r="H75" s="173"/>
      <c r="I75" s="173"/>
      <c r="J75" s="173"/>
    </row>
    <row r="76" ht="15" customHeight="1">
      <c r="A76" s="173"/>
      <c r="B76" s="174"/>
      <c r="C76" s="174"/>
      <c r="D76" s="173"/>
      <c r="E76" s="174"/>
      <c r="F76" s="174"/>
      <c r="G76" s="173"/>
      <c r="H76" s="173"/>
      <c r="I76" s="173"/>
      <c r="J76" s="173"/>
    </row>
    <row r="77" ht="15" customHeight="1">
      <c r="A77" s="173"/>
      <c r="B77" s="174"/>
      <c r="C77" s="174"/>
      <c r="D77" s="173"/>
      <c r="E77" s="174"/>
      <c r="F77" s="174"/>
      <c r="G77" s="173"/>
      <c r="H77" s="173"/>
      <c r="I77" s="173"/>
      <c r="J77" s="173"/>
    </row>
    <row r="78" ht="15" customHeight="1">
      <c r="A78" s="173"/>
      <c r="B78" s="174"/>
      <c r="C78" s="174"/>
      <c r="D78" s="173"/>
      <c r="E78" s="174"/>
      <c r="F78" s="174"/>
      <c r="G78" s="173"/>
      <c r="H78" s="173"/>
      <c r="I78" s="173"/>
      <c r="J78" s="173"/>
    </row>
    <row r="79" ht="15" customHeight="1">
      <c r="A79" s="173"/>
      <c r="B79" s="174"/>
      <c r="C79" s="174"/>
      <c r="D79" s="173"/>
      <c r="E79" s="174"/>
      <c r="F79" s="174"/>
      <c r="G79" s="173"/>
      <c r="H79" s="173"/>
      <c r="I79" s="173"/>
      <c r="J79" s="173"/>
    </row>
    <row r="80" ht="15" customHeight="1">
      <c r="A80" s="173"/>
      <c r="B80" s="174"/>
      <c r="C80" s="174"/>
      <c r="D80" s="173"/>
      <c r="E80" s="174"/>
      <c r="F80" s="174"/>
      <c r="G80" s="173"/>
      <c r="H80" s="173"/>
      <c r="I80" s="173"/>
      <c r="J80" s="173"/>
    </row>
    <row r="81" ht="15" customHeight="1">
      <c r="A81" s="173"/>
      <c r="B81" s="174"/>
      <c r="C81" s="174"/>
      <c r="D81" s="173"/>
      <c r="E81" s="174"/>
      <c r="F81" s="174"/>
      <c r="G81" s="173"/>
      <c r="H81" s="173"/>
      <c r="I81" s="173"/>
      <c r="J81" s="173"/>
    </row>
    <row r="82" ht="15" customHeight="1">
      <c r="A82" s="173"/>
      <c r="B82" s="174"/>
      <c r="C82" s="174"/>
      <c r="D82" s="173"/>
      <c r="E82" s="174"/>
      <c r="F82" s="174"/>
      <c r="G82" s="173"/>
      <c r="H82" s="173"/>
      <c r="I82" s="173"/>
      <c r="J82" s="173"/>
    </row>
    <row r="83" ht="15" customHeight="1">
      <c r="A83" s="173"/>
      <c r="B83" s="174"/>
      <c r="C83" s="174"/>
      <c r="D83" s="173"/>
      <c r="E83" s="174"/>
      <c r="F83" s="174"/>
      <c r="G83" s="173"/>
      <c r="H83" s="173"/>
      <c r="I83" s="173"/>
      <c r="J83" s="173"/>
    </row>
    <row r="84" ht="15" customHeight="1">
      <c r="A84" s="173"/>
      <c r="B84" s="174"/>
      <c r="C84" s="174"/>
      <c r="D84" s="173"/>
      <c r="E84" s="174"/>
      <c r="F84" s="174"/>
      <c r="G84" s="173"/>
      <c r="H84" s="173"/>
      <c r="I84" s="173"/>
      <c r="J84" s="173"/>
    </row>
    <row r="85" ht="15" customHeight="1">
      <c r="A85" s="173"/>
      <c r="B85" s="174"/>
      <c r="C85" s="174"/>
      <c r="D85" s="173"/>
      <c r="E85" s="174"/>
      <c r="F85" s="174"/>
      <c r="G85" s="173"/>
      <c r="H85" s="173"/>
      <c r="I85" s="173"/>
      <c r="J85" s="173"/>
    </row>
    <row r="86" ht="15" customHeight="1">
      <c r="A86" s="173"/>
      <c r="B86" s="174"/>
      <c r="C86" s="174"/>
      <c r="D86" s="173"/>
      <c r="E86" s="174"/>
      <c r="F86" s="174"/>
      <c r="G86" s="173"/>
      <c r="H86" s="173"/>
      <c r="I86" s="173"/>
      <c r="J86" s="173"/>
    </row>
    <row r="87" ht="15" customHeight="1">
      <c r="A87" s="173"/>
      <c r="B87" s="174"/>
      <c r="C87" s="174"/>
      <c r="D87" s="173"/>
      <c r="E87" s="174"/>
      <c r="F87" s="174"/>
      <c r="G87" s="173"/>
      <c r="H87" s="173"/>
      <c r="I87" s="173"/>
      <c r="J87" s="173"/>
    </row>
    <row r="88" ht="15" customHeight="1">
      <c r="A88" s="173"/>
      <c r="B88" s="174"/>
      <c r="C88" s="174"/>
      <c r="D88" s="173"/>
      <c r="E88" s="174"/>
      <c r="F88" s="174"/>
      <c r="G88" s="173"/>
      <c r="H88" s="173"/>
      <c r="I88" s="173"/>
      <c r="J88" s="173"/>
    </row>
    <row r="89" ht="15" customHeight="1">
      <c r="A89" s="173"/>
      <c r="B89" s="174"/>
      <c r="C89" s="174"/>
      <c r="D89" s="173"/>
      <c r="E89" s="174"/>
      <c r="F89" s="174"/>
      <c r="G89" s="173"/>
      <c r="H89" s="173"/>
      <c r="I89" s="173"/>
      <c r="J89" s="173"/>
    </row>
    <row r="90" ht="15" customHeight="1">
      <c r="A90" s="173"/>
      <c r="B90" s="174"/>
      <c r="C90" s="174"/>
      <c r="D90" s="173"/>
      <c r="E90" s="174"/>
      <c r="F90" s="174"/>
      <c r="G90" s="173"/>
      <c r="H90" s="173"/>
      <c r="I90" s="173"/>
      <c r="J90" s="173"/>
    </row>
    <row r="91" ht="15" customHeight="1">
      <c r="A91" s="173"/>
      <c r="B91" s="174"/>
      <c r="C91" s="174"/>
      <c r="D91" s="173"/>
      <c r="E91" s="174"/>
      <c r="F91" s="174"/>
      <c r="G91" s="173"/>
      <c r="H91" s="173"/>
      <c r="I91" s="173"/>
      <c r="J91" s="173"/>
    </row>
    <row r="92" ht="15" customHeight="1">
      <c r="A92" s="173"/>
      <c r="B92" s="174"/>
      <c r="C92" s="174"/>
      <c r="D92" s="173"/>
      <c r="E92" s="174"/>
      <c r="F92" s="174"/>
      <c r="G92" s="173"/>
      <c r="H92" s="173"/>
      <c r="I92" s="173"/>
      <c r="J92" s="173"/>
    </row>
    <row r="93" ht="15" customHeight="1">
      <c r="A93" s="173"/>
      <c r="B93" s="174"/>
      <c r="C93" s="174"/>
      <c r="D93" s="173"/>
      <c r="E93" s="174"/>
      <c r="F93" s="174"/>
      <c r="G93" s="173"/>
      <c r="H93" s="173"/>
      <c r="I93" s="173"/>
      <c r="J93" s="173"/>
    </row>
    <row r="94" ht="15" customHeight="1">
      <c r="A94" s="173"/>
      <c r="B94" s="174"/>
      <c r="C94" s="174"/>
      <c r="D94" s="173"/>
      <c r="E94" s="174"/>
      <c r="F94" s="174"/>
      <c r="G94" s="173"/>
      <c r="H94" s="173"/>
      <c r="I94" s="173"/>
      <c r="J94" s="173"/>
    </row>
    <row r="95" ht="15" customHeight="1">
      <c r="A95" s="173"/>
      <c r="B95" s="174"/>
      <c r="C95" s="174"/>
      <c r="D95" s="173"/>
      <c r="E95" s="174"/>
      <c r="F95" s="174"/>
      <c r="G95" s="173"/>
      <c r="H95" s="173"/>
      <c r="I95" s="173"/>
      <c r="J95" s="173"/>
    </row>
    <row r="96" ht="15" customHeight="1">
      <c r="A96" s="173"/>
      <c r="B96" s="174"/>
      <c r="C96" s="174"/>
      <c r="D96" s="173"/>
      <c r="E96" s="174"/>
      <c r="F96" s="174"/>
      <c r="G96" s="173"/>
      <c r="H96" s="173"/>
      <c r="I96" s="173"/>
      <c r="J96" s="173"/>
    </row>
    <row r="97" ht="15" customHeight="1">
      <c r="A97" s="173"/>
      <c r="B97" s="174"/>
      <c r="C97" s="174"/>
      <c r="D97" s="173"/>
      <c r="E97" s="174"/>
      <c r="F97" s="174"/>
      <c r="G97" s="173"/>
      <c r="H97" s="173"/>
      <c r="I97" s="173"/>
      <c r="J97" s="173"/>
    </row>
    <row r="98" ht="15" customHeight="1">
      <c r="A98" s="173"/>
      <c r="B98" s="174"/>
      <c r="C98" s="174"/>
      <c r="D98" s="173"/>
      <c r="E98" s="174"/>
      <c r="F98" s="174"/>
      <c r="G98" s="173"/>
      <c r="H98" s="173"/>
      <c r="I98" s="173"/>
      <c r="J98" s="173"/>
    </row>
    <row r="99" ht="15" customHeight="1">
      <c r="A99" s="173"/>
      <c r="B99" s="174"/>
      <c r="C99" s="174"/>
      <c r="D99" s="173"/>
      <c r="E99" s="174"/>
      <c r="F99" s="174"/>
      <c r="G99" s="173"/>
      <c r="H99" s="173"/>
      <c r="I99" s="173"/>
      <c r="J99" s="173"/>
    </row>
    <row r="100" ht="15" customHeight="1">
      <c r="A100" s="173"/>
      <c r="B100" s="174"/>
      <c r="C100" s="174"/>
      <c r="D100" s="173"/>
      <c r="E100" s="174"/>
      <c r="F100" s="174"/>
      <c r="G100" s="173"/>
      <c r="H100" s="173"/>
      <c r="I100" s="173"/>
      <c r="J100" s="173"/>
    </row>
    <row r="101" ht="15" customHeight="1">
      <c r="A101" s="173"/>
      <c r="B101" s="174"/>
      <c r="C101" s="174"/>
      <c r="D101" s="173"/>
      <c r="E101" s="174"/>
      <c r="F101" s="174"/>
      <c r="G101" s="173"/>
      <c r="H101" s="173"/>
      <c r="I101" s="173"/>
      <c r="J101" s="173"/>
    </row>
    <row r="102" ht="15" customHeight="1">
      <c r="A102" s="173"/>
      <c r="B102" s="174"/>
      <c r="C102" s="174"/>
      <c r="D102" s="173"/>
      <c r="E102" s="174"/>
      <c r="F102" s="174"/>
      <c r="G102" s="173"/>
      <c r="H102" s="173"/>
      <c r="I102" s="173"/>
      <c r="J102" s="173"/>
    </row>
    <row r="103" ht="15" customHeight="1">
      <c r="A103" s="173"/>
      <c r="B103" s="174"/>
      <c r="C103" s="174"/>
      <c r="D103" s="173"/>
      <c r="E103" s="174"/>
      <c r="F103" s="174"/>
      <c r="G103" s="173"/>
      <c r="H103" s="173"/>
      <c r="I103" s="173"/>
      <c r="J103" s="173"/>
    </row>
    <row r="104" ht="15" customHeight="1">
      <c r="A104" s="173"/>
      <c r="B104" s="174"/>
      <c r="C104" s="174"/>
      <c r="D104" s="173"/>
      <c r="E104" s="174"/>
      <c r="F104" s="174"/>
      <c r="G104" s="173"/>
      <c r="H104" s="173"/>
      <c r="I104" s="173"/>
      <c r="J104" s="173"/>
    </row>
    <row r="105" ht="15" customHeight="1">
      <c r="A105" s="173"/>
      <c r="B105" s="174"/>
      <c r="C105" s="174"/>
      <c r="D105" s="173"/>
      <c r="E105" s="174"/>
      <c r="F105" s="174"/>
      <c r="G105" s="173"/>
      <c r="H105" s="173"/>
      <c r="I105" s="173"/>
      <c r="J105" s="173"/>
    </row>
    <row r="106" ht="15" customHeight="1">
      <c r="A106" s="173"/>
      <c r="B106" s="174"/>
      <c r="C106" s="174"/>
      <c r="D106" s="173"/>
      <c r="E106" s="174"/>
      <c r="F106" s="174"/>
      <c r="G106" s="173"/>
      <c r="H106" s="173"/>
      <c r="I106" s="173"/>
      <c r="J106" s="173"/>
    </row>
    <row r="107" ht="15" customHeight="1">
      <c r="A107" s="173"/>
      <c r="B107" s="174"/>
      <c r="C107" s="174"/>
      <c r="D107" s="173"/>
      <c r="E107" s="174"/>
      <c r="F107" s="174"/>
      <c r="G107" s="173"/>
      <c r="H107" s="173"/>
      <c r="I107" s="173"/>
      <c r="J107" s="173"/>
    </row>
    <row r="108" ht="15" customHeight="1">
      <c r="A108" s="173"/>
      <c r="B108" s="174"/>
      <c r="C108" s="174"/>
      <c r="D108" s="173"/>
      <c r="E108" s="174"/>
      <c r="F108" s="174"/>
      <c r="G108" s="173"/>
      <c r="H108" s="173"/>
      <c r="I108" s="173"/>
      <c r="J108" s="173"/>
    </row>
    <row r="109" ht="15" customHeight="1">
      <c r="A109" s="173"/>
      <c r="B109" s="174"/>
      <c r="C109" s="174"/>
      <c r="D109" s="173"/>
      <c r="E109" s="174"/>
      <c r="F109" s="174"/>
      <c r="G109" s="173"/>
      <c r="H109" s="173"/>
      <c r="I109" s="173"/>
      <c r="J109" s="173"/>
    </row>
    <row r="110" ht="15" customHeight="1">
      <c r="A110" s="173"/>
      <c r="B110" s="174"/>
      <c r="C110" s="174"/>
      <c r="D110" s="173"/>
      <c r="E110" s="174"/>
      <c r="F110" s="174"/>
      <c r="G110" s="173"/>
      <c r="H110" s="173"/>
      <c r="I110" s="173"/>
      <c r="J110" s="173"/>
    </row>
    <row r="111" ht="15" customHeight="1">
      <c r="A111" s="173"/>
      <c r="B111" s="174"/>
      <c r="C111" s="174"/>
      <c r="D111" s="173"/>
      <c r="E111" s="174"/>
      <c r="F111" s="174"/>
      <c r="G111" s="173"/>
      <c r="H111" s="173"/>
      <c r="I111" s="173"/>
      <c r="J111" s="173"/>
    </row>
    <row r="112" ht="15" customHeight="1">
      <c r="A112" s="173"/>
      <c r="B112" s="174"/>
      <c r="C112" s="174"/>
      <c r="D112" s="173"/>
      <c r="E112" s="174"/>
      <c r="F112" s="174"/>
      <c r="G112" s="173"/>
      <c r="H112" s="173"/>
      <c r="I112" s="173"/>
      <c r="J112" s="173"/>
    </row>
    <row r="113" ht="15" customHeight="1">
      <c r="A113" s="173"/>
      <c r="B113" s="174"/>
      <c r="C113" s="174"/>
      <c r="D113" s="173"/>
      <c r="E113" s="174"/>
      <c r="F113" s="174"/>
      <c r="G113" s="173"/>
      <c r="H113" s="173"/>
      <c r="I113" s="173"/>
      <c r="J113" s="173"/>
    </row>
    <row r="114" ht="15" customHeight="1">
      <c r="A114" s="173"/>
      <c r="B114" s="174"/>
      <c r="C114" s="174"/>
      <c r="D114" s="173"/>
      <c r="E114" s="174"/>
      <c r="F114" s="174"/>
      <c r="G114" s="173"/>
      <c r="H114" s="173"/>
      <c r="I114" s="173"/>
      <c r="J114" s="173"/>
    </row>
    <row r="115" ht="15" customHeight="1">
      <c r="A115" s="173"/>
      <c r="B115" s="174"/>
      <c r="C115" s="174"/>
      <c r="D115" s="173"/>
      <c r="E115" s="174"/>
      <c r="F115" s="174"/>
      <c r="G115" s="173"/>
      <c r="H115" s="173"/>
      <c r="I115" s="173"/>
      <c r="J115" s="173"/>
    </row>
    <row r="116" ht="15" customHeight="1">
      <c r="A116" s="173"/>
      <c r="B116" s="174"/>
      <c r="C116" s="174"/>
      <c r="D116" s="173"/>
      <c r="E116" s="174"/>
      <c r="F116" s="174"/>
      <c r="G116" s="173"/>
      <c r="H116" s="173"/>
      <c r="I116" s="173"/>
      <c r="J116" s="173"/>
    </row>
    <row r="117" ht="15" customHeight="1">
      <c r="A117" s="173"/>
      <c r="B117" s="174"/>
      <c r="C117" s="174"/>
      <c r="D117" s="173"/>
      <c r="E117" s="174"/>
      <c r="F117" s="174"/>
      <c r="G117" s="173"/>
      <c r="H117" s="173"/>
      <c r="I117" s="173"/>
      <c r="J117" s="173"/>
    </row>
    <row r="118" ht="15" customHeight="1">
      <c r="A118" s="173"/>
      <c r="B118" s="174"/>
      <c r="C118" s="174"/>
      <c r="D118" s="173"/>
      <c r="E118" s="174"/>
      <c r="F118" s="174"/>
      <c r="G118" s="173"/>
      <c r="H118" s="173"/>
      <c r="I118" s="173"/>
      <c r="J118" s="173"/>
    </row>
    <row r="119" ht="15" customHeight="1">
      <c r="A119" s="173"/>
      <c r="B119" s="174"/>
      <c r="C119" s="174"/>
      <c r="D119" s="173"/>
      <c r="E119" s="174"/>
      <c r="F119" s="174"/>
      <c r="G119" s="173"/>
      <c r="H119" s="173"/>
      <c r="I119" s="173"/>
      <c r="J119" s="173"/>
    </row>
    <row r="120" ht="15" customHeight="1">
      <c r="A120" s="173"/>
      <c r="B120" s="174"/>
      <c r="C120" s="174"/>
      <c r="D120" s="173"/>
      <c r="E120" s="174"/>
      <c r="F120" s="174"/>
      <c r="G120" s="173"/>
      <c r="H120" s="173"/>
      <c r="I120" s="173"/>
      <c r="J120" s="173"/>
    </row>
    <row r="121" ht="15" customHeight="1">
      <c r="A121" s="173"/>
      <c r="B121" s="174"/>
      <c r="C121" s="174"/>
      <c r="D121" s="173"/>
      <c r="E121" s="174"/>
      <c r="F121" s="174"/>
      <c r="G121" s="173"/>
      <c r="H121" s="173"/>
      <c r="I121" s="173"/>
      <c r="J121" s="173"/>
    </row>
    <row r="122" ht="15" customHeight="1">
      <c r="A122" s="173"/>
      <c r="B122" s="174"/>
      <c r="C122" s="174"/>
      <c r="D122" s="173"/>
      <c r="E122" s="174"/>
      <c r="F122" s="174"/>
      <c r="G122" s="173"/>
      <c r="H122" s="173"/>
      <c r="I122" s="173"/>
      <c r="J122" s="173"/>
    </row>
    <row r="123" ht="15" customHeight="1">
      <c r="A123" s="173"/>
      <c r="B123" s="174"/>
      <c r="C123" s="174"/>
      <c r="D123" s="173"/>
      <c r="E123" s="174"/>
      <c r="F123" s="174"/>
      <c r="G123" s="173"/>
      <c r="H123" s="173"/>
      <c r="I123" s="173"/>
      <c r="J123" s="173"/>
    </row>
    <row r="124" ht="15" customHeight="1">
      <c r="A124" s="173"/>
      <c r="B124" s="174"/>
      <c r="C124" s="174"/>
      <c r="D124" s="173"/>
      <c r="E124" s="174"/>
      <c r="F124" s="174"/>
      <c r="G124" s="173"/>
      <c r="H124" s="173"/>
      <c r="I124" s="173"/>
      <c r="J124" s="173"/>
    </row>
    <row r="125" ht="15" customHeight="1">
      <c r="A125" s="173"/>
      <c r="B125" s="174"/>
      <c r="C125" s="174"/>
      <c r="D125" s="173"/>
      <c r="E125" s="174"/>
      <c r="F125" s="174"/>
      <c r="G125" s="173"/>
      <c r="H125" s="173"/>
      <c r="I125" s="173"/>
      <c r="J125" s="173"/>
    </row>
    <row r="126" ht="15" customHeight="1">
      <c r="A126" s="173"/>
      <c r="B126" s="174"/>
      <c r="C126" s="174"/>
      <c r="D126" s="173"/>
      <c r="E126" s="174"/>
      <c r="F126" s="174"/>
      <c r="G126" s="173"/>
      <c r="H126" s="173"/>
      <c r="I126" s="173"/>
      <c r="J126" s="173"/>
    </row>
    <row r="127" ht="15" customHeight="1">
      <c r="A127" s="173"/>
      <c r="B127" s="174"/>
      <c r="C127" s="174"/>
      <c r="D127" s="173"/>
      <c r="E127" s="174"/>
      <c r="F127" s="174"/>
      <c r="G127" s="173"/>
      <c r="H127" s="173"/>
      <c r="I127" s="173"/>
      <c r="J127" s="173"/>
    </row>
    <row r="128" ht="15" customHeight="1">
      <c r="A128" s="173"/>
      <c r="B128" s="174"/>
      <c r="C128" s="174"/>
      <c r="D128" s="173"/>
      <c r="E128" s="174"/>
      <c r="F128" s="174"/>
      <c r="G128" s="173"/>
      <c r="H128" s="173"/>
      <c r="I128" s="173"/>
      <c r="J128" s="173"/>
    </row>
    <row r="129" ht="15" customHeight="1">
      <c r="A129" s="173"/>
      <c r="B129" s="174"/>
      <c r="C129" s="174"/>
      <c r="D129" s="173"/>
      <c r="E129" s="174"/>
      <c r="F129" s="174"/>
      <c r="G129" s="173"/>
      <c r="H129" s="173"/>
      <c r="I129" s="173"/>
      <c r="J129" s="173"/>
    </row>
    <row r="130" ht="15" customHeight="1">
      <c r="A130" s="173"/>
      <c r="B130" s="174"/>
      <c r="C130" s="174"/>
      <c r="D130" s="173"/>
      <c r="E130" s="174"/>
      <c r="F130" s="174"/>
      <c r="G130" s="173"/>
      <c r="H130" s="173"/>
      <c r="I130" s="173"/>
      <c r="J130" s="173"/>
    </row>
    <row r="131" ht="15" customHeight="1">
      <c r="A131" s="173"/>
      <c r="B131" s="174"/>
      <c r="C131" s="174"/>
      <c r="D131" s="173"/>
      <c r="E131" s="174"/>
      <c r="F131" s="174"/>
      <c r="G131" s="173"/>
      <c r="H131" s="173"/>
      <c r="I131" s="173"/>
      <c r="J131" s="173"/>
    </row>
    <row r="132" ht="15" customHeight="1">
      <c r="A132" s="173"/>
      <c r="B132" s="174"/>
      <c r="C132" s="174"/>
      <c r="D132" s="173"/>
      <c r="E132" s="174"/>
      <c r="F132" s="174"/>
      <c r="G132" s="173"/>
      <c r="H132" s="173"/>
      <c r="I132" s="173"/>
      <c r="J132" s="173"/>
    </row>
    <row r="133" ht="15" customHeight="1">
      <c r="A133" s="173"/>
      <c r="B133" s="174"/>
      <c r="C133" s="174"/>
      <c r="D133" s="173"/>
      <c r="E133" s="174"/>
      <c r="F133" s="174"/>
      <c r="G133" s="173"/>
      <c r="H133" s="173"/>
      <c r="I133" s="173"/>
      <c r="J133" s="173"/>
    </row>
    <row r="134" ht="15" customHeight="1">
      <c r="A134" s="173"/>
      <c r="B134" s="174"/>
      <c r="C134" s="174"/>
      <c r="D134" s="173"/>
      <c r="E134" s="174"/>
      <c r="F134" s="174"/>
      <c r="G134" s="173"/>
      <c r="H134" s="173"/>
      <c r="I134" s="173"/>
      <c r="J134" s="173"/>
    </row>
    <row r="135" ht="15" customHeight="1">
      <c r="A135" s="173"/>
      <c r="B135" s="174"/>
      <c r="C135" s="174"/>
      <c r="D135" s="173"/>
      <c r="E135" s="174"/>
      <c r="F135" s="174"/>
      <c r="G135" s="173"/>
      <c r="H135" s="173"/>
      <c r="I135" s="173"/>
      <c r="J135" s="173"/>
    </row>
    <row r="136" ht="15" customHeight="1">
      <c r="A136" s="173"/>
      <c r="B136" s="174"/>
      <c r="C136" s="174"/>
      <c r="D136" s="173"/>
      <c r="E136" s="174"/>
      <c r="F136" s="174"/>
      <c r="G136" s="173"/>
      <c r="H136" s="173"/>
      <c r="I136" s="173"/>
      <c r="J136" s="173"/>
    </row>
    <row r="137" ht="15" customHeight="1">
      <c r="A137" s="173"/>
      <c r="B137" s="174"/>
      <c r="C137" s="174"/>
      <c r="D137" s="173"/>
      <c r="E137" s="174"/>
      <c r="F137" s="174"/>
      <c r="G137" s="173"/>
      <c r="H137" s="173"/>
      <c r="I137" s="173"/>
      <c r="J137" s="173"/>
    </row>
    <row r="138" ht="15" customHeight="1">
      <c r="A138" s="173"/>
      <c r="B138" s="174"/>
      <c r="C138" s="174"/>
      <c r="D138" s="173"/>
      <c r="E138" s="174"/>
      <c r="F138" s="174"/>
      <c r="G138" s="173"/>
      <c r="H138" s="173"/>
      <c r="I138" s="173"/>
      <c r="J138" s="173"/>
    </row>
    <row r="139" ht="15" customHeight="1">
      <c r="A139" s="173"/>
      <c r="B139" s="174"/>
      <c r="C139" s="174"/>
      <c r="D139" s="173"/>
      <c r="E139" s="174"/>
      <c r="F139" s="174"/>
      <c r="G139" s="173"/>
      <c r="H139" s="173"/>
      <c r="I139" s="173"/>
      <c r="J139" s="173"/>
    </row>
    <row r="140" ht="15" customHeight="1">
      <c r="A140" s="173"/>
      <c r="B140" s="174"/>
      <c r="C140" s="174"/>
      <c r="D140" s="173"/>
      <c r="E140" s="174"/>
      <c r="F140" s="174"/>
      <c r="G140" s="173"/>
      <c r="H140" s="173"/>
      <c r="I140" s="173"/>
      <c r="J140" s="173"/>
    </row>
    <row r="141" ht="15" customHeight="1">
      <c r="A141" s="173"/>
      <c r="B141" s="174"/>
      <c r="C141" s="174"/>
      <c r="D141" s="173"/>
      <c r="E141" s="174"/>
      <c r="F141" s="174"/>
      <c r="G141" s="173"/>
      <c r="H141" s="173"/>
      <c r="I141" s="173"/>
      <c r="J141" s="173"/>
    </row>
    <row r="142" ht="15" customHeight="1">
      <c r="A142" s="173"/>
      <c r="B142" s="174"/>
      <c r="C142" s="174"/>
      <c r="D142" s="173"/>
      <c r="E142" s="174"/>
      <c r="F142" s="174"/>
      <c r="G142" s="173"/>
      <c r="H142" s="173"/>
      <c r="I142" s="173"/>
      <c r="J142" s="173"/>
    </row>
    <row r="143" ht="15" customHeight="1">
      <c r="A143" s="173"/>
      <c r="B143" s="174"/>
      <c r="C143" s="174"/>
      <c r="D143" s="173"/>
      <c r="E143" s="174"/>
      <c r="F143" s="174"/>
      <c r="G143" s="173"/>
      <c r="H143" s="173"/>
      <c r="I143" s="173"/>
      <c r="J143" s="173"/>
    </row>
    <row r="144" ht="15" customHeight="1">
      <c r="A144" s="173"/>
      <c r="B144" s="174"/>
      <c r="C144" s="174"/>
      <c r="D144" s="173"/>
      <c r="E144" s="174"/>
      <c r="F144" s="174"/>
      <c r="G144" s="173"/>
      <c r="H144" s="173"/>
      <c r="I144" s="173"/>
      <c r="J144" s="173"/>
    </row>
    <row r="145" ht="15" customHeight="1">
      <c r="A145" s="173"/>
      <c r="B145" s="174"/>
      <c r="C145" s="174"/>
      <c r="D145" s="173"/>
      <c r="E145" s="174"/>
      <c r="F145" s="174"/>
      <c r="G145" s="173"/>
      <c r="H145" s="173"/>
      <c r="I145" s="173"/>
      <c r="J145" s="173"/>
    </row>
    <row r="146" ht="15" customHeight="1">
      <c r="A146" s="173"/>
      <c r="B146" s="174"/>
      <c r="C146" s="174"/>
      <c r="D146" s="173"/>
      <c r="E146" s="174"/>
      <c r="F146" s="174"/>
      <c r="G146" s="173"/>
      <c r="H146" s="173"/>
      <c r="I146" s="173"/>
      <c r="J146" s="173"/>
    </row>
    <row r="147" ht="15" customHeight="1">
      <c r="A147" s="173"/>
      <c r="B147" s="174"/>
      <c r="C147" s="174"/>
      <c r="D147" s="173"/>
      <c r="E147" s="174"/>
      <c r="F147" s="174"/>
      <c r="G147" s="173"/>
      <c r="H147" s="173"/>
      <c r="I147" s="173"/>
      <c r="J147" s="173"/>
    </row>
    <row r="148" ht="15" customHeight="1">
      <c r="A148" s="173"/>
      <c r="B148" s="174"/>
      <c r="C148" s="174"/>
      <c r="D148" s="173"/>
      <c r="E148" s="174"/>
      <c r="F148" s="174"/>
      <c r="G148" s="173"/>
      <c r="H148" s="173"/>
      <c r="I148" s="173"/>
      <c r="J148" s="173"/>
    </row>
    <row r="149" ht="15" customHeight="1">
      <c r="A149" s="173"/>
      <c r="B149" s="174"/>
      <c r="C149" s="174"/>
      <c r="D149" s="173"/>
      <c r="E149" s="174"/>
      <c r="F149" s="174"/>
      <c r="G149" s="173"/>
      <c r="H149" s="173"/>
      <c r="I149" s="173"/>
      <c r="J149" s="173"/>
    </row>
    <row r="150" ht="15" customHeight="1">
      <c r="A150" s="173"/>
      <c r="B150" s="174"/>
      <c r="C150" s="174"/>
      <c r="D150" s="173"/>
      <c r="E150" s="174"/>
      <c r="F150" s="174"/>
      <c r="G150" s="173"/>
      <c r="H150" s="173"/>
      <c r="I150" s="173"/>
      <c r="J150" s="173"/>
    </row>
    <row r="151" ht="15" customHeight="1">
      <c r="A151" s="173"/>
      <c r="B151" s="174"/>
      <c r="C151" s="174"/>
      <c r="D151" s="173"/>
      <c r="E151" s="174"/>
      <c r="F151" s="174"/>
      <c r="G151" s="173"/>
      <c r="H151" s="173"/>
      <c r="I151" s="173"/>
      <c r="J151" s="173"/>
    </row>
    <row r="152" ht="15" customHeight="1">
      <c r="A152" s="173"/>
      <c r="B152" s="174"/>
      <c r="C152" s="174"/>
      <c r="D152" s="173"/>
      <c r="E152" s="174"/>
      <c r="F152" s="174"/>
      <c r="G152" s="173"/>
      <c r="H152" s="173"/>
      <c r="I152" s="173"/>
      <c r="J152" s="173"/>
    </row>
    <row r="153" ht="15" customHeight="1">
      <c r="A153" s="173"/>
      <c r="B153" s="174"/>
      <c r="C153" s="174"/>
      <c r="D153" s="173"/>
      <c r="E153" s="174"/>
      <c r="F153" s="174"/>
      <c r="G153" s="173"/>
      <c r="H153" s="173"/>
      <c r="I153" s="173"/>
      <c r="J153" s="173"/>
    </row>
    <row r="154" ht="15" customHeight="1">
      <c r="A154" s="173"/>
      <c r="B154" s="174"/>
      <c r="C154" s="174"/>
      <c r="D154" s="173"/>
      <c r="E154" s="174"/>
      <c r="F154" s="174"/>
      <c r="G154" s="173"/>
      <c r="H154" s="173"/>
      <c r="I154" s="173"/>
      <c r="J154" s="173"/>
    </row>
    <row r="155" ht="15" customHeight="1">
      <c r="A155" s="173"/>
      <c r="B155" s="174"/>
      <c r="C155" s="174"/>
      <c r="D155" s="173"/>
      <c r="E155" s="174"/>
      <c r="F155" s="174"/>
      <c r="G155" s="173"/>
      <c r="H155" s="173"/>
      <c r="I155" s="173"/>
      <c r="J155" s="173"/>
    </row>
    <row r="156" ht="15" customHeight="1">
      <c r="A156" s="173"/>
      <c r="B156" s="174"/>
      <c r="C156" s="174"/>
      <c r="D156" s="173"/>
      <c r="E156" s="174"/>
      <c r="F156" s="174"/>
      <c r="G156" s="173"/>
      <c r="H156" s="173"/>
      <c r="I156" s="173"/>
      <c r="J156" s="173"/>
    </row>
    <row r="157" ht="15" customHeight="1">
      <c r="A157" s="173"/>
      <c r="B157" s="174"/>
      <c r="C157" s="174"/>
      <c r="D157" s="173"/>
      <c r="E157" s="174"/>
      <c r="F157" s="174"/>
      <c r="G157" s="173"/>
      <c r="H157" s="173"/>
      <c r="I157" s="173"/>
      <c r="J157" s="173"/>
    </row>
    <row r="158" ht="15" customHeight="1">
      <c r="A158" s="173"/>
      <c r="B158" s="174"/>
      <c r="C158" s="174"/>
      <c r="D158" s="173"/>
      <c r="E158" s="174"/>
      <c r="F158" s="174"/>
      <c r="G158" s="173"/>
      <c r="H158" s="173"/>
      <c r="I158" s="173"/>
      <c r="J158" s="173"/>
    </row>
    <row r="159" ht="15" customHeight="1">
      <c r="A159" s="173"/>
      <c r="B159" s="174"/>
      <c r="C159" s="174"/>
      <c r="D159" s="173"/>
      <c r="E159" s="174"/>
      <c r="F159" s="174"/>
      <c r="G159" s="173"/>
      <c r="H159" s="173"/>
      <c r="I159" s="173"/>
      <c r="J159" s="173"/>
    </row>
    <row r="160" ht="15" customHeight="1">
      <c r="A160" s="173"/>
      <c r="B160" s="174"/>
      <c r="C160" s="174"/>
      <c r="D160" s="173"/>
      <c r="E160" s="174"/>
      <c r="F160" s="174"/>
      <c r="G160" s="173"/>
      <c r="H160" s="173"/>
      <c r="I160" s="173"/>
      <c r="J160" s="173"/>
    </row>
    <row r="161" ht="15" customHeight="1">
      <c r="A161" s="173"/>
      <c r="B161" s="174"/>
      <c r="C161" s="174"/>
      <c r="D161" s="173"/>
      <c r="E161" s="174"/>
      <c r="F161" s="174"/>
      <c r="G161" s="173"/>
      <c r="H161" s="173"/>
      <c r="I161" s="173"/>
      <c r="J161" s="173"/>
    </row>
    <row r="162" ht="15" customHeight="1">
      <c r="A162" s="173"/>
      <c r="B162" s="174"/>
      <c r="C162" s="174"/>
      <c r="D162" s="173"/>
      <c r="E162" s="174"/>
      <c r="F162" s="174"/>
      <c r="G162" s="173"/>
      <c r="H162" s="173"/>
      <c r="I162" s="173"/>
      <c r="J162" s="173"/>
    </row>
    <row r="163" ht="15" customHeight="1">
      <c r="A163" s="173"/>
      <c r="B163" s="174"/>
      <c r="C163" s="174"/>
      <c r="D163" s="173"/>
      <c r="E163" s="174"/>
      <c r="F163" s="174"/>
      <c r="G163" s="173"/>
      <c r="H163" s="173"/>
      <c r="I163" s="173"/>
      <c r="J163" s="173"/>
    </row>
    <row r="164" ht="15" customHeight="1">
      <c r="A164" s="173"/>
      <c r="B164" s="174"/>
      <c r="C164" s="174"/>
      <c r="D164" s="173"/>
      <c r="E164" s="174"/>
      <c r="F164" s="174"/>
      <c r="G164" s="173"/>
      <c r="H164" s="173"/>
      <c r="I164" s="173"/>
      <c r="J164" s="173"/>
    </row>
    <row r="165" ht="15" customHeight="1">
      <c r="A165" s="173"/>
      <c r="B165" s="174"/>
      <c r="C165" s="174"/>
      <c r="D165" s="173"/>
      <c r="E165" s="174"/>
      <c r="F165" s="174"/>
      <c r="G165" s="173"/>
      <c r="H165" s="173"/>
      <c r="I165" s="173"/>
      <c r="J165" s="173"/>
    </row>
    <row r="166" ht="15" customHeight="1">
      <c r="A166" s="173"/>
      <c r="B166" s="174"/>
      <c r="C166" s="174"/>
      <c r="D166" s="173"/>
      <c r="E166" s="174"/>
      <c r="F166" s="174"/>
      <c r="G166" s="173"/>
      <c r="H166" s="173"/>
      <c r="I166" s="173"/>
      <c r="J166" s="173"/>
    </row>
    <row r="167" ht="15" customHeight="1">
      <c r="A167" s="173"/>
      <c r="B167" s="174"/>
      <c r="C167" s="174"/>
      <c r="D167" s="173"/>
      <c r="E167" s="174"/>
      <c r="F167" s="174"/>
      <c r="G167" s="173"/>
      <c r="H167" s="173"/>
      <c r="I167" s="173"/>
      <c r="J167" s="173"/>
    </row>
    <row r="168" ht="15" customHeight="1">
      <c r="A168" s="173"/>
      <c r="B168" s="174"/>
      <c r="C168" s="174"/>
      <c r="D168" s="173"/>
      <c r="E168" s="174"/>
      <c r="F168" s="174"/>
      <c r="G168" s="173"/>
      <c r="H168" s="173"/>
      <c r="I168" s="173"/>
      <c r="J168" s="173"/>
    </row>
    <row r="169" ht="15" customHeight="1">
      <c r="A169" s="173"/>
      <c r="B169" s="174"/>
      <c r="C169" s="174"/>
      <c r="D169" s="173"/>
      <c r="E169" s="174"/>
      <c r="F169" s="174"/>
      <c r="G169" s="173"/>
      <c r="H169" s="173"/>
      <c r="I169" s="173"/>
      <c r="J169" s="173"/>
    </row>
    <row r="170" ht="15" customHeight="1">
      <c r="A170" s="173"/>
      <c r="B170" s="174"/>
      <c r="C170" s="174"/>
      <c r="D170" s="173"/>
      <c r="E170" s="174"/>
      <c r="F170" s="174"/>
      <c r="G170" s="173"/>
      <c r="H170" s="173"/>
      <c r="I170" s="173"/>
      <c r="J170" s="173"/>
    </row>
    <row r="171" ht="15" customHeight="1">
      <c r="A171" s="173"/>
      <c r="B171" s="174"/>
      <c r="C171" s="174"/>
      <c r="D171" s="173"/>
      <c r="E171" s="174"/>
      <c r="F171" s="174"/>
      <c r="G171" s="173"/>
      <c r="H171" s="173"/>
      <c r="I171" s="173"/>
      <c r="J171" s="173"/>
    </row>
    <row r="172" ht="15" customHeight="1">
      <c r="A172" s="173"/>
      <c r="B172" s="174"/>
      <c r="C172" s="174"/>
      <c r="D172" s="173"/>
      <c r="E172" s="174"/>
      <c r="F172" s="174"/>
      <c r="G172" s="173"/>
      <c r="H172" s="173"/>
      <c r="I172" s="173"/>
      <c r="J172" s="173"/>
    </row>
    <row r="173" ht="15" customHeight="1">
      <c r="A173" s="173"/>
      <c r="B173" s="174"/>
      <c r="C173" s="174"/>
      <c r="D173" s="173"/>
      <c r="E173" s="174"/>
      <c r="F173" s="174"/>
      <c r="G173" s="173"/>
      <c r="H173" s="173"/>
      <c r="I173" s="173"/>
      <c r="J173" s="173"/>
    </row>
    <row r="174" ht="15" customHeight="1">
      <c r="A174" s="173"/>
      <c r="B174" s="174"/>
      <c r="C174" s="174"/>
      <c r="D174" s="173"/>
      <c r="E174" s="174"/>
      <c r="F174" s="174"/>
      <c r="G174" s="173"/>
      <c r="H174" s="173"/>
      <c r="I174" s="173"/>
      <c r="J174" s="173"/>
    </row>
    <row r="175" ht="15" customHeight="1">
      <c r="A175" s="173"/>
      <c r="B175" s="174"/>
      <c r="C175" s="174"/>
      <c r="D175" s="173"/>
      <c r="E175" s="174"/>
      <c r="F175" s="174"/>
      <c r="G175" s="173"/>
      <c r="H175" s="173"/>
      <c r="I175" s="173"/>
      <c r="J175" s="173"/>
    </row>
    <row r="176" ht="15" customHeight="1">
      <c r="A176" s="173"/>
      <c r="B176" s="174"/>
      <c r="C176" s="174"/>
      <c r="D176" s="173"/>
      <c r="E176" s="174"/>
      <c r="F176" s="174"/>
      <c r="G176" s="173"/>
      <c r="H176" s="173"/>
      <c r="I176" s="173"/>
      <c r="J176" s="173"/>
    </row>
    <row r="177" ht="15" customHeight="1">
      <c r="A177" s="173"/>
      <c r="B177" s="174"/>
      <c r="C177" s="174"/>
      <c r="D177" s="173"/>
      <c r="E177" s="174"/>
      <c r="F177" s="174"/>
      <c r="G177" s="173"/>
      <c r="H177" s="173"/>
      <c r="I177" s="173"/>
      <c r="J177" s="173"/>
    </row>
    <row r="178" ht="15" customHeight="1">
      <c r="A178" s="173"/>
      <c r="B178" s="174"/>
      <c r="C178" s="174"/>
      <c r="D178" s="173"/>
      <c r="E178" s="174"/>
      <c r="F178" s="174"/>
      <c r="G178" s="173"/>
      <c r="H178" s="173"/>
      <c r="I178" s="173"/>
      <c r="J178" s="173"/>
    </row>
    <row r="179" ht="15" customHeight="1">
      <c r="A179" s="173"/>
      <c r="B179" s="174"/>
      <c r="C179" s="174"/>
      <c r="D179" s="173"/>
      <c r="E179" s="174"/>
      <c r="F179" s="174"/>
      <c r="G179" s="173"/>
      <c r="H179" s="173"/>
      <c r="I179" s="173"/>
      <c r="J179" s="173"/>
    </row>
    <row r="180" ht="15" customHeight="1">
      <c r="A180" s="173"/>
      <c r="B180" s="174"/>
      <c r="C180" s="174"/>
      <c r="D180" s="173"/>
      <c r="E180" s="174"/>
      <c r="F180" s="174"/>
      <c r="G180" s="173"/>
      <c r="H180" s="173"/>
      <c r="I180" s="173"/>
      <c r="J180" s="173"/>
    </row>
    <row r="181" ht="15" customHeight="1">
      <c r="A181" s="173"/>
      <c r="B181" s="174"/>
      <c r="C181" s="174"/>
      <c r="D181" s="173"/>
      <c r="E181" s="174"/>
      <c r="F181" s="174"/>
      <c r="G181" s="173"/>
      <c r="H181" s="173"/>
      <c r="I181" s="173"/>
      <c r="J181" s="173"/>
    </row>
    <row r="182" ht="15" customHeight="1">
      <c r="A182" s="173"/>
      <c r="B182" s="174"/>
      <c r="C182" s="174"/>
      <c r="D182" s="173"/>
      <c r="E182" s="174"/>
      <c r="F182" s="174"/>
      <c r="G182" s="173"/>
      <c r="H182" s="173"/>
      <c r="I182" s="173"/>
      <c r="J182" s="173"/>
    </row>
    <row r="183" ht="15" customHeight="1">
      <c r="A183" s="173"/>
      <c r="B183" s="174"/>
      <c r="C183" s="174"/>
      <c r="D183" s="173"/>
      <c r="E183" s="174"/>
      <c r="F183" s="174"/>
      <c r="G183" s="173"/>
      <c r="H183" s="173"/>
      <c r="I183" s="173"/>
      <c r="J183" s="173"/>
    </row>
    <row r="184" ht="15" customHeight="1">
      <c r="A184" s="173"/>
      <c r="B184" s="174"/>
      <c r="C184" s="174"/>
      <c r="D184" s="173"/>
      <c r="E184" s="174"/>
      <c r="F184" s="174"/>
      <c r="G184" s="173"/>
      <c r="H184" s="173"/>
      <c r="I184" s="173"/>
      <c r="J184" s="173"/>
    </row>
    <row r="185" ht="15" customHeight="1">
      <c r="A185" s="173"/>
      <c r="B185" s="174"/>
      <c r="C185" s="174"/>
      <c r="D185" s="173"/>
      <c r="E185" s="174"/>
      <c r="F185" s="174"/>
      <c r="G185" s="173"/>
      <c r="H185" s="173"/>
      <c r="I185" s="173"/>
      <c r="J185" s="173"/>
    </row>
    <row r="186" ht="15" customHeight="1">
      <c r="A186" s="173"/>
      <c r="B186" s="174"/>
      <c r="C186" s="174"/>
      <c r="D186" s="173"/>
      <c r="E186" s="174"/>
      <c r="F186" s="174"/>
      <c r="G186" s="173"/>
      <c r="H186" s="173"/>
      <c r="I186" s="173"/>
      <c r="J186" s="173"/>
    </row>
    <row r="187" ht="15" customHeight="1">
      <c r="A187" s="173"/>
      <c r="B187" s="174"/>
      <c r="C187" s="174"/>
      <c r="D187" s="173"/>
      <c r="E187" s="174"/>
      <c r="F187" s="174"/>
      <c r="G187" s="173"/>
      <c r="H187" s="173"/>
      <c r="I187" s="173"/>
      <c r="J187" s="173"/>
    </row>
    <row r="188" ht="15" customHeight="1">
      <c r="A188" s="173"/>
      <c r="B188" s="174"/>
      <c r="C188" s="174"/>
      <c r="D188" s="173"/>
      <c r="E188" s="174"/>
      <c r="F188" s="174"/>
      <c r="G188" s="173"/>
      <c r="H188" s="173"/>
      <c r="I188" s="173"/>
      <c r="J188" s="173"/>
    </row>
    <row r="189" ht="15" customHeight="1">
      <c r="A189" s="173"/>
      <c r="B189" s="174"/>
      <c r="C189" s="174"/>
      <c r="D189" s="173"/>
      <c r="E189" s="174"/>
      <c r="F189" s="174"/>
      <c r="G189" s="173"/>
      <c r="H189" s="173"/>
      <c r="I189" s="173"/>
      <c r="J189" s="173"/>
    </row>
    <row r="190" ht="15" customHeight="1">
      <c r="A190" s="173"/>
      <c r="B190" s="174"/>
      <c r="C190" s="174"/>
      <c r="D190" s="173"/>
      <c r="E190" s="174"/>
      <c r="F190" s="174"/>
      <c r="G190" s="173"/>
      <c r="H190" s="173"/>
      <c r="I190" s="173"/>
      <c r="J190" s="173"/>
    </row>
    <row r="191" ht="15" customHeight="1">
      <c r="A191" s="173"/>
      <c r="B191" s="174"/>
      <c r="C191" s="174"/>
      <c r="D191" s="173"/>
      <c r="E191" s="174"/>
      <c r="F191" s="174"/>
      <c r="G191" s="173"/>
      <c r="H191" s="173"/>
      <c r="I191" s="173"/>
      <c r="J191" s="173"/>
    </row>
    <row r="192" ht="15" customHeight="1">
      <c r="A192" s="173"/>
      <c r="B192" s="174"/>
      <c r="C192" s="174"/>
      <c r="D192" s="173"/>
      <c r="E192" s="174"/>
      <c r="F192" s="174"/>
      <c r="G192" s="173"/>
      <c r="H192" s="173"/>
      <c r="I192" s="173"/>
      <c r="J192" s="173"/>
    </row>
    <row r="193" ht="15" customHeight="1">
      <c r="A193" s="173"/>
      <c r="B193" s="174"/>
      <c r="C193" s="174"/>
      <c r="D193" s="173"/>
      <c r="E193" s="174"/>
      <c r="F193" s="174"/>
      <c r="G193" s="173"/>
      <c r="H193" s="173"/>
      <c r="I193" s="173"/>
      <c r="J193" s="173"/>
    </row>
    <row r="194" ht="15" customHeight="1">
      <c r="A194" s="173"/>
      <c r="B194" s="174"/>
      <c r="C194" s="174"/>
      <c r="D194" s="173"/>
      <c r="E194" s="174"/>
      <c r="F194" s="174"/>
      <c r="G194" s="173"/>
      <c r="H194" s="173"/>
      <c r="I194" s="173"/>
      <c r="J194" s="173"/>
    </row>
    <row r="195" ht="15" customHeight="1">
      <c r="A195" s="173"/>
      <c r="B195" s="174"/>
      <c r="C195" s="174"/>
      <c r="D195" s="173"/>
      <c r="E195" s="174"/>
      <c r="F195" s="174"/>
      <c r="G195" s="173"/>
      <c r="H195" s="173"/>
      <c r="I195" s="173"/>
      <c r="J195" s="173"/>
    </row>
    <row r="196" ht="15" customHeight="1">
      <c r="A196" s="173"/>
      <c r="B196" s="174"/>
      <c r="C196" s="174"/>
      <c r="D196" s="173"/>
      <c r="E196" s="174"/>
      <c r="F196" s="174"/>
      <c r="G196" s="173"/>
      <c r="H196" s="173"/>
      <c r="I196" s="173"/>
      <c r="J196" s="173"/>
    </row>
    <row r="197" ht="15" customHeight="1">
      <c r="A197" s="173"/>
      <c r="B197" s="174"/>
      <c r="C197" s="174"/>
      <c r="D197" s="173"/>
      <c r="E197" s="174"/>
      <c r="F197" s="174"/>
      <c r="G197" s="173"/>
      <c r="H197" s="173"/>
      <c r="I197" s="173"/>
      <c r="J197" s="173"/>
    </row>
    <row r="198" ht="15" customHeight="1">
      <c r="A198" s="173"/>
      <c r="B198" s="174"/>
      <c r="C198" s="174"/>
      <c r="D198" s="173"/>
      <c r="E198" s="174"/>
      <c r="F198" s="174"/>
      <c r="G198" s="173"/>
      <c r="H198" s="173"/>
      <c r="I198" s="173"/>
      <c r="J198" s="173"/>
    </row>
    <row r="199" ht="15" customHeight="1">
      <c r="A199" s="173"/>
      <c r="B199" s="174"/>
      <c r="C199" s="174"/>
      <c r="D199" s="173"/>
      <c r="E199" s="174"/>
      <c r="F199" s="174"/>
      <c r="G199" s="173"/>
      <c r="H199" s="173"/>
      <c r="I199" s="173"/>
      <c r="J199" s="173"/>
    </row>
    <row r="200" ht="15" customHeight="1">
      <c r="A200" s="173"/>
      <c r="B200" s="174"/>
      <c r="C200" s="174"/>
      <c r="D200" s="173"/>
      <c r="E200" s="174"/>
      <c r="F200" s="174"/>
      <c r="G200" s="173"/>
      <c r="H200" s="173"/>
      <c r="I200" s="173"/>
      <c r="J200" s="173"/>
    </row>
    <row r="201" ht="15" customHeight="1">
      <c r="A201" s="173"/>
      <c r="B201" s="174"/>
      <c r="C201" s="174"/>
      <c r="D201" s="173"/>
      <c r="E201" s="174"/>
      <c r="F201" s="174"/>
      <c r="G201" s="173"/>
      <c r="H201" s="173"/>
      <c r="I201" s="173"/>
      <c r="J201" s="173"/>
    </row>
    <row r="202" ht="15" customHeight="1">
      <c r="A202" s="173"/>
      <c r="B202" s="174"/>
      <c r="C202" s="174"/>
      <c r="D202" s="173"/>
      <c r="E202" s="174"/>
      <c r="F202" s="174"/>
      <c r="G202" s="173"/>
      <c r="H202" s="173"/>
      <c r="I202" s="173"/>
      <c r="J202" s="173"/>
    </row>
    <row r="203" ht="15" customHeight="1">
      <c r="A203" s="173"/>
      <c r="B203" s="174"/>
      <c r="C203" s="174"/>
      <c r="D203" s="173"/>
      <c r="E203" s="174"/>
      <c r="F203" s="174"/>
      <c r="G203" s="173"/>
      <c r="H203" s="173"/>
      <c r="I203" s="173"/>
      <c r="J203" s="173"/>
    </row>
    <row r="204" ht="15" customHeight="1">
      <c r="A204" s="173"/>
      <c r="B204" s="174"/>
      <c r="C204" s="174"/>
      <c r="D204" s="173"/>
      <c r="E204" s="174"/>
      <c r="F204" s="174"/>
      <c r="G204" s="173"/>
      <c r="H204" s="173"/>
      <c r="I204" s="173"/>
      <c r="J204" s="173"/>
    </row>
    <row r="205" ht="15" customHeight="1">
      <c r="A205" s="173"/>
      <c r="B205" s="174"/>
      <c r="C205" s="174"/>
      <c r="D205" s="173"/>
      <c r="E205" s="174"/>
      <c r="F205" s="174"/>
      <c r="G205" s="173"/>
      <c r="H205" s="173"/>
      <c r="I205" s="173"/>
      <c r="J205" s="173"/>
    </row>
    <row r="206" ht="15" customHeight="1">
      <c r="A206" s="173"/>
      <c r="B206" s="174"/>
      <c r="C206" s="174"/>
      <c r="D206" s="173"/>
      <c r="E206" s="174"/>
      <c r="F206" s="174"/>
      <c r="G206" s="173"/>
      <c r="H206" s="173"/>
      <c r="I206" s="173"/>
      <c r="J206" s="173"/>
    </row>
    <row r="207" ht="15" customHeight="1">
      <c r="A207" s="173"/>
      <c r="B207" s="174"/>
      <c r="C207" s="174"/>
      <c r="D207" s="173"/>
      <c r="E207" s="174"/>
      <c r="F207" s="174"/>
      <c r="G207" s="173"/>
      <c r="H207" s="173"/>
      <c r="I207" s="173"/>
      <c r="J207" s="173"/>
    </row>
    <row r="208" ht="15" customHeight="1">
      <c r="A208" s="173"/>
      <c r="B208" s="174"/>
      <c r="C208" s="174"/>
      <c r="D208" s="173"/>
      <c r="E208" s="174"/>
      <c r="F208" s="174"/>
      <c r="G208" s="173"/>
      <c r="H208" s="173"/>
      <c r="I208" s="173"/>
      <c r="J208" s="173"/>
    </row>
    <row r="209" ht="15" customHeight="1">
      <c r="A209" s="173"/>
      <c r="B209" s="174"/>
      <c r="C209" s="174"/>
      <c r="D209" s="173"/>
      <c r="E209" s="174"/>
      <c r="F209" s="174"/>
      <c r="G209" s="173"/>
      <c r="H209" s="173"/>
      <c r="I209" s="173"/>
      <c r="J209" s="173"/>
    </row>
    <row r="210" ht="15" customHeight="1">
      <c r="A210" s="173"/>
      <c r="B210" s="174"/>
      <c r="C210" s="174"/>
      <c r="D210" s="173"/>
      <c r="E210" s="174"/>
      <c r="F210" s="174"/>
      <c r="G210" s="173"/>
      <c r="H210" s="173"/>
      <c r="I210" s="173"/>
      <c r="J210" s="173"/>
    </row>
    <row r="211" ht="15" customHeight="1">
      <c r="A211" s="173"/>
      <c r="B211" s="174"/>
      <c r="C211" s="174"/>
      <c r="D211" s="173"/>
      <c r="E211" s="174"/>
      <c r="F211" s="174"/>
      <c r="G211" s="173"/>
      <c r="H211" s="173"/>
      <c r="I211" s="173"/>
      <c r="J211" s="173"/>
    </row>
    <row r="212" ht="15" customHeight="1">
      <c r="A212" s="173"/>
      <c r="B212" s="174"/>
      <c r="C212" s="174"/>
      <c r="D212" s="173"/>
      <c r="E212" s="174"/>
      <c r="F212" s="174"/>
      <c r="G212" s="173"/>
      <c r="H212" s="173"/>
      <c r="I212" s="173"/>
      <c r="J212" s="173"/>
    </row>
    <row r="213" ht="15" customHeight="1">
      <c r="A213" s="173"/>
      <c r="B213" s="174"/>
      <c r="C213" s="174"/>
      <c r="D213" s="173"/>
      <c r="E213" s="174"/>
      <c r="F213" s="174"/>
      <c r="G213" s="173"/>
      <c r="H213" s="173"/>
      <c r="I213" s="173"/>
      <c r="J213" s="173"/>
    </row>
    <row r="214" ht="15" customHeight="1">
      <c r="A214" s="173"/>
      <c r="B214" s="174"/>
      <c r="C214" s="174"/>
      <c r="D214" s="173"/>
      <c r="E214" s="174"/>
      <c r="F214" s="174"/>
      <c r="G214" s="173"/>
      <c r="H214" s="173"/>
      <c r="I214" s="173"/>
      <c r="J214" s="173"/>
    </row>
    <row r="215" ht="15" customHeight="1">
      <c r="A215" s="173"/>
      <c r="B215" s="174"/>
      <c r="C215" s="174"/>
      <c r="D215" s="173"/>
      <c r="E215" s="174"/>
      <c r="F215" s="174"/>
      <c r="G215" s="173"/>
      <c r="H215" s="173"/>
      <c r="I215" s="173"/>
      <c r="J215" s="173"/>
    </row>
    <row r="216" ht="15" customHeight="1">
      <c r="A216" s="173"/>
      <c r="B216" s="174"/>
      <c r="C216" s="174"/>
      <c r="D216" s="173"/>
      <c r="E216" s="174"/>
      <c r="F216" s="174"/>
      <c r="G216" s="173"/>
      <c r="H216" s="173"/>
      <c r="I216" s="173"/>
      <c r="J216" s="173"/>
    </row>
    <row r="217" ht="15" customHeight="1">
      <c r="A217" s="173"/>
      <c r="B217" s="174"/>
      <c r="C217" s="174"/>
      <c r="D217" s="173"/>
      <c r="E217" s="174"/>
      <c r="F217" s="174"/>
      <c r="G217" s="173"/>
      <c r="H217" s="173"/>
      <c r="I217" s="173"/>
      <c r="J217" s="173"/>
    </row>
    <row r="218" ht="15" customHeight="1">
      <c r="A218" s="173"/>
      <c r="B218" s="174"/>
      <c r="C218" s="174"/>
      <c r="D218" s="173"/>
      <c r="E218" s="174"/>
      <c r="F218" s="174"/>
      <c r="G218" s="173"/>
      <c r="H218" s="173"/>
      <c r="I218" s="173"/>
      <c r="J218" s="173"/>
    </row>
    <row r="219" ht="15" customHeight="1">
      <c r="A219" s="173"/>
      <c r="B219" s="174"/>
      <c r="C219" s="174"/>
      <c r="D219" s="173"/>
      <c r="E219" s="174"/>
      <c r="F219" s="174"/>
      <c r="G219" s="173"/>
      <c r="H219" s="173"/>
      <c r="I219" s="173"/>
      <c r="J219" s="173"/>
    </row>
    <row r="220" ht="15" customHeight="1">
      <c r="A220" s="173"/>
      <c r="B220" s="174"/>
      <c r="C220" s="174"/>
      <c r="D220" s="173"/>
      <c r="E220" s="174"/>
      <c r="F220" s="174"/>
      <c r="G220" s="173"/>
      <c r="H220" s="173"/>
      <c r="I220" s="173"/>
      <c r="J220" s="173"/>
    </row>
    <row r="221" ht="15" customHeight="1">
      <c r="A221" s="173"/>
      <c r="B221" s="174"/>
      <c r="C221" s="174"/>
      <c r="D221" s="173"/>
      <c r="E221" s="174"/>
      <c r="F221" s="174"/>
      <c r="G221" s="173"/>
      <c r="H221" s="173"/>
      <c r="I221" s="173"/>
      <c r="J221" s="173"/>
    </row>
    <row r="222" ht="15" customHeight="1">
      <c r="A222" s="173"/>
      <c r="B222" s="174"/>
      <c r="C222" s="174"/>
      <c r="D222" s="173"/>
      <c r="E222" s="174"/>
      <c r="F222" s="174"/>
      <c r="G222" s="173"/>
      <c r="H222" s="173"/>
      <c r="I222" s="173"/>
      <c r="J222" s="173"/>
    </row>
    <row r="223" ht="15" customHeight="1">
      <c r="A223" s="173"/>
      <c r="B223" s="174"/>
      <c r="C223" s="174"/>
      <c r="D223" s="173"/>
      <c r="E223" s="174"/>
      <c r="F223" s="174"/>
      <c r="G223" s="173"/>
      <c r="H223" s="173"/>
      <c r="I223" s="173"/>
      <c r="J223" s="173"/>
    </row>
    <row r="224" ht="15" customHeight="1">
      <c r="A224" s="173"/>
      <c r="B224" s="174"/>
      <c r="C224" s="174"/>
      <c r="D224" s="173"/>
      <c r="E224" s="174"/>
      <c r="F224" s="174"/>
      <c r="G224" s="173"/>
      <c r="H224" s="173"/>
      <c r="I224" s="173"/>
      <c r="J224" s="173"/>
    </row>
    <row r="225" ht="15" customHeight="1">
      <c r="A225" s="173"/>
      <c r="B225" s="174"/>
      <c r="C225" s="174"/>
      <c r="D225" s="173"/>
      <c r="E225" s="174"/>
      <c r="F225" s="174"/>
      <c r="G225" s="173"/>
      <c r="H225" s="173"/>
      <c r="I225" s="173"/>
      <c r="J225" s="173"/>
    </row>
    <row r="226" ht="15" customHeight="1">
      <c r="A226" s="173"/>
      <c r="B226" s="174"/>
      <c r="C226" s="174"/>
      <c r="D226" s="173"/>
      <c r="E226" s="174"/>
      <c r="F226" s="174"/>
      <c r="G226" s="173"/>
      <c r="H226" s="173"/>
      <c r="I226" s="173"/>
      <c r="J226" s="173"/>
    </row>
    <row r="227" ht="15" customHeight="1">
      <c r="A227" s="173"/>
      <c r="B227" s="174"/>
      <c r="C227" s="174"/>
      <c r="D227" s="173"/>
      <c r="E227" s="174"/>
      <c r="F227" s="174"/>
      <c r="G227" s="173"/>
      <c r="H227" s="173"/>
      <c r="I227" s="173"/>
      <c r="J227" s="173"/>
    </row>
    <row r="228" ht="15" customHeight="1">
      <c r="A228" s="173"/>
      <c r="B228" s="174"/>
      <c r="C228" s="174"/>
      <c r="D228" s="173"/>
      <c r="E228" s="174"/>
      <c r="F228" s="174"/>
      <c r="G228" s="173"/>
      <c r="H228" s="173"/>
      <c r="I228" s="173"/>
      <c r="J228" s="173"/>
    </row>
    <row r="229" ht="15" customHeight="1">
      <c r="A229" s="173"/>
      <c r="B229" s="174"/>
      <c r="C229" s="174"/>
      <c r="D229" s="173"/>
      <c r="E229" s="174"/>
      <c r="F229" s="174"/>
      <c r="G229" s="173"/>
      <c r="H229" s="173"/>
      <c r="I229" s="173"/>
      <c r="J229" s="173"/>
    </row>
    <row r="230" ht="15" customHeight="1">
      <c r="A230" s="173"/>
      <c r="B230" s="174"/>
      <c r="C230" s="174"/>
      <c r="D230" s="173"/>
      <c r="E230" s="174"/>
      <c r="F230" s="174"/>
      <c r="G230" s="173"/>
      <c r="H230" s="173"/>
      <c r="I230" s="173"/>
      <c r="J230" s="173"/>
    </row>
    <row r="231" ht="15" customHeight="1">
      <c r="A231" s="173"/>
      <c r="B231" s="174"/>
      <c r="C231" s="174"/>
      <c r="D231" s="173"/>
      <c r="E231" s="174"/>
      <c r="F231" s="174"/>
      <c r="G231" s="173"/>
      <c r="H231" s="173"/>
      <c r="I231" s="173"/>
      <c r="J231" s="173"/>
    </row>
    <row r="232" ht="15" customHeight="1">
      <c r="A232" s="173"/>
      <c r="B232" s="174"/>
      <c r="C232" s="174"/>
      <c r="D232" s="173"/>
      <c r="E232" s="174"/>
      <c r="F232" s="174"/>
      <c r="G232" s="173"/>
      <c r="H232" s="173"/>
      <c r="I232" s="173"/>
      <c r="J232" s="173"/>
    </row>
    <row r="233" ht="15" customHeight="1">
      <c r="A233" s="173"/>
      <c r="B233" s="174"/>
      <c r="C233" s="174"/>
      <c r="D233" s="173"/>
      <c r="E233" s="174"/>
      <c r="F233" s="174"/>
      <c r="G233" s="173"/>
      <c r="H233" s="173"/>
      <c r="I233" s="173"/>
      <c r="J233" s="173"/>
    </row>
    <row r="234" ht="15" customHeight="1">
      <c r="A234" s="173"/>
      <c r="B234" s="174"/>
      <c r="C234" s="174"/>
      <c r="D234" s="173"/>
      <c r="E234" s="174"/>
      <c r="F234" s="174"/>
      <c r="G234" s="173"/>
      <c r="H234" s="173"/>
      <c r="I234" s="173"/>
      <c r="J234" s="173"/>
    </row>
    <row r="235" ht="15" customHeight="1">
      <c r="A235" s="173"/>
      <c r="B235" s="174"/>
      <c r="C235" s="174"/>
      <c r="D235" s="173"/>
      <c r="E235" s="174"/>
      <c r="F235" s="174"/>
      <c r="G235" s="173"/>
      <c r="H235" s="173"/>
      <c r="I235" s="173"/>
      <c r="J235" s="173"/>
    </row>
    <row r="236" ht="15" customHeight="1">
      <c r="A236" s="173"/>
      <c r="B236" s="174"/>
      <c r="C236" s="174"/>
      <c r="D236" s="173"/>
      <c r="E236" s="174"/>
      <c r="F236" s="174"/>
      <c r="G236" s="173"/>
      <c r="H236" s="173"/>
      <c r="I236" s="173"/>
      <c r="J236" s="173"/>
    </row>
    <row r="237" ht="15" customHeight="1">
      <c r="A237" s="173"/>
      <c r="B237" s="174"/>
      <c r="C237" s="174"/>
      <c r="D237" s="173"/>
      <c r="E237" s="174"/>
      <c r="F237" s="174"/>
      <c r="G237" s="173"/>
      <c r="H237" s="173"/>
      <c r="I237" s="173"/>
      <c r="J237" s="173"/>
    </row>
    <row r="238" ht="15" customHeight="1">
      <c r="A238" s="173"/>
      <c r="B238" s="174"/>
      <c r="C238" s="174"/>
      <c r="D238" s="173"/>
      <c r="E238" s="174"/>
      <c r="F238" s="174"/>
      <c r="G238" s="173"/>
      <c r="H238" s="173"/>
      <c r="I238" s="173"/>
      <c r="J238" s="173"/>
    </row>
    <row r="239" ht="15" customHeight="1">
      <c r="A239" s="173"/>
      <c r="B239" s="174"/>
      <c r="C239" s="174"/>
      <c r="D239" s="173"/>
      <c r="E239" s="174"/>
      <c r="F239" s="174"/>
      <c r="G239" s="173"/>
      <c r="H239" s="173"/>
      <c r="I239" s="173"/>
      <c r="J239" s="173"/>
    </row>
    <row r="240" ht="15" customHeight="1">
      <c r="A240" s="173"/>
      <c r="B240" s="174"/>
      <c r="C240" s="174"/>
      <c r="D240" s="173"/>
      <c r="E240" s="174"/>
      <c r="F240" s="174"/>
      <c r="G240" s="173"/>
      <c r="H240" s="173"/>
      <c r="I240" s="173"/>
      <c r="J240" s="173"/>
    </row>
    <row r="241" ht="15" customHeight="1">
      <c r="A241" s="173"/>
      <c r="B241" s="174"/>
      <c r="C241" s="174"/>
      <c r="D241" s="173"/>
      <c r="E241" s="174"/>
      <c r="F241" s="174"/>
      <c r="G241" s="173"/>
      <c r="H241" s="173"/>
      <c r="I241" s="173"/>
      <c r="J241" s="173"/>
    </row>
    <row r="242" ht="15" customHeight="1">
      <c r="A242" s="173"/>
      <c r="B242" s="174"/>
      <c r="C242" s="174"/>
      <c r="D242" s="173"/>
      <c r="E242" s="174"/>
      <c r="F242" s="174"/>
      <c r="G242" s="173"/>
      <c r="H242" s="173"/>
      <c r="I242" s="173"/>
      <c r="J242" s="173"/>
    </row>
    <row r="243" ht="15" customHeight="1">
      <c r="A243" s="173"/>
      <c r="B243" s="174"/>
      <c r="C243" s="174"/>
      <c r="D243" s="173"/>
      <c r="E243" s="174"/>
      <c r="F243" s="174"/>
      <c r="G243" s="173"/>
      <c r="H243" s="173"/>
      <c r="I243" s="173"/>
      <c r="J243" s="173"/>
    </row>
    <row r="244" ht="15" customHeight="1">
      <c r="A244" s="173"/>
      <c r="B244" s="174"/>
      <c r="C244" s="174"/>
      <c r="D244" s="173"/>
      <c r="E244" s="174"/>
      <c r="F244" s="174"/>
      <c r="G244" s="173"/>
      <c r="H244" s="173"/>
      <c r="I244" s="173"/>
      <c r="J244" s="173"/>
    </row>
    <row r="245" ht="15" customHeight="1">
      <c r="A245" s="173"/>
      <c r="B245" s="174"/>
      <c r="C245" s="174"/>
      <c r="D245" s="173"/>
      <c r="E245" s="174"/>
      <c r="F245" s="174"/>
      <c r="G245" s="173"/>
      <c r="H245" s="173"/>
      <c r="I245" s="173"/>
      <c r="J245" s="173"/>
    </row>
    <row r="246" ht="15" customHeight="1">
      <c r="A246" s="173"/>
      <c r="B246" s="174"/>
      <c r="C246" s="174"/>
      <c r="D246" s="173"/>
      <c r="E246" s="174"/>
      <c r="F246" s="174"/>
      <c r="G246" s="173"/>
      <c r="H246" s="173"/>
      <c r="I246" s="173"/>
      <c r="J246" s="173"/>
    </row>
    <row r="247" ht="15" customHeight="1">
      <c r="A247" s="173"/>
      <c r="B247" s="174"/>
      <c r="C247" s="174"/>
      <c r="D247" s="173"/>
      <c r="E247" s="174"/>
      <c r="F247" s="174"/>
      <c r="G247" s="173"/>
      <c r="H247" s="173"/>
      <c r="I247" s="173"/>
      <c r="J247" s="173"/>
    </row>
    <row r="248" ht="15" customHeight="1">
      <c r="A248" s="173"/>
      <c r="B248" s="174"/>
      <c r="C248" s="174"/>
      <c r="D248" s="173"/>
      <c r="E248" s="174"/>
      <c r="F248" s="174"/>
      <c r="G248" s="173"/>
      <c r="H248" s="173"/>
      <c r="I248" s="173"/>
      <c r="J248" s="173"/>
    </row>
    <row r="249" ht="15" customHeight="1">
      <c r="A249" s="173"/>
      <c r="B249" s="174"/>
      <c r="C249" s="174"/>
      <c r="D249" s="173"/>
      <c r="E249" s="174"/>
      <c r="F249" s="174"/>
      <c r="G249" s="173"/>
      <c r="H249" s="173"/>
      <c r="I249" s="173"/>
      <c r="J249" s="173"/>
    </row>
    <row r="250" ht="15" customHeight="1">
      <c r="A250" s="173"/>
      <c r="B250" s="174"/>
      <c r="C250" s="174"/>
      <c r="D250" s="173"/>
      <c r="E250" s="174"/>
      <c r="F250" s="174"/>
      <c r="G250" s="173"/>
      <c r="H250" s="173"/>
      <c r="I250" s="173"/>
      <c r="J250" s="173"/>
    </row>
    <row r="251" ht="15" customHeight="1">
      <c r="A251" s="173"/>
      <c r="B251" s="174"/>
      <c r="C251" s="174"/>
      <c r="D251" s="173"/>
      <c r="E251" s="174"/>
      <c r="F251" s="174"/>
      <c r="G251" s="173"/>
      <c r="H251" s="173"/>
      <c r="I251" s="173"/>
      <c r="J251" s="173"/>
    </row>
    <row r="252" ht="15" customHeight="1">
      <c r="A252" s="173"/>
      <c r="B252" s="174"/>
      <c r="C252" s="174"/>
      <c r="D252" s="173"/>
      <c r="E252" s="174"/>
      <c r="F252" s="174"/>
      <c r="G252" s="173"/>
      <c r="H252" s="173"/>
      <c r="I252" s="173"/>
      <c r="J252" s="173"/>
    </row>
    <row r="253" ht="15" customHeight="1">
      <c r="A253" s="173"/>
      <c r="B253" s="174"/>
      <c r="C253" s="174"/>
      <c r="D253" s="173"/>
      <c r="E253" s="174"/>
      <c r="F253" s="174"/>
      <c r="G253" s="173"/>
      <c r="H253" s="173"/>
      <c r="I253" s="173"/>
      <c r="J253" s="173"/>
    </row>
    <row r="254" ht="15" customHeight="1">
      <c r="A254" s="173"/>
      <c r="B254" s="174"/>
      <c r="C254" s="174"/>
      <c r="D254" s="173"/>
      <c r="E254" s="174"/>
      <c r="F254" s="174"/>
      <c r="G254" s="173"/>
      <c r="H254" s="173"/>
      <c r="I254" s="173"/>
      <c r="J254" s="173"/>
    </row>
    <row r="255" ht="15" customHeight="1">
      <c r="A255" s="173"/>
      <c r="B255" s="174"/>
      <c r="C255" s="174"/>
      <c r="D255" s="173"/>
      <c r="E255" s="174"/>
      <c r="F255" s="174"/>
      <c r="G255" s="173"/>
      <c r="H255" s="173"/>
      <c r="I255" s="173"/>
      <c r="J255" s="173"/>
    </row>
    <row r="256" ht="15" customHeight="1">
      <c r="A256" s="173"/>
      <c r="B256" s="174"/>
      <c r="C256" s="174"/>
      <c r="D256" s="173"/>
      <c r="E256" s="174"/>
      <c r="F256" s="174"/>
      <c r="G256" s="173"/>
      <c r="H256" s="173"/>
      <c r="I256" s="173"/>
      <c r="J256" s="173"/>
    </row>
    <row r="257" ht="15" customHeight="1">
      <c r="A257" s="173"/>
      <c r="B257" s="174"/>
      <c r="C257" s="174"/>
      <c r="D257" s="173"/>
      <c r="E257" s="174"/>
      <c r="F257" s="174"/>
      <c r="G257" s="173"/>
      <c r="H257" s="173"/>
      <c r="I257" s="173"/>
      <c r="J257" s="173"/>
    </row>
    <row r="258" ht="15" customHeight="1">
      <c r="A258" s="173"/>
      <c r="B258" s="174"/>
      <c r="C258" s="174"/>
      <c r="D258" s="173"/>
      <c r="E258" s="174"/>
      <c r="F258" s="174"/>
      <c r="G258" s="173"/>
      <c r="H258" s="173"/>
      <c r="I258" s="173"/>
      <c r="J258" s="173"/>
    </row>
    <row r="259" ht="15" customHeight="1">
      <c r="A259" s="173"/>
      <c r="B259" s="174"/>
      <c r="C259" s="174"/>
      <c r="D259" s="173"/>
      <c r="E259" s="174"/>
      <c r="F259" s="174"/>
      <c r="G259" s="173"/>
      <c r="H259" s="173"/>
      <c r="I259" s="173"/>
      <c r="J259" s="173"/>
    </row>
    <row r="260" ht="15" customHeight="1">
      <c r="A260" s="173"/>
      <c r="B260" s="174"/>
      <c r="C260" s="174"/>
      <c r="D260" s="173"/>
      <c r="E260" s="174"/>
      <c r="F260" s="174"/>
      <c r="G260" s="173"/>
      <c r="H260" s="173"/>
      <c r="I260" s="173"/>
      <c r="J260" s="173"/>
    </row>
    <row r="261" ht="15" customHeight="1">
      <c r="A261" s="173"/>
      <c r="B261" s="174"/>
      <c r="C261" s="174"/>
      <c r="D261" s="173"/>
      <c r="E261" s="174"/>
      <c r="F261" s="174"/>
      <c r="G261" s="173"/>
      <c r="H261" s="173"/>
      <c r="I261" s="173"/>
      <c r="J261" s="173"/>
    </row>
    <row r="262" ht="15" customHeight="1">
      <c r="A262" s="173"/>
      <c r="B262" s="174"/>
      <c r="C262" s="174"/>
      <c r="D262" s="173"/>
      <c r="E262" s="174"/>
      <c r="F262" s="174"/>
      <c r="G262" s="173"/>
      <c r="H262" s="173"/>
      <c r="I262" s="173"/>
      <c r="J262" s="173"/>
    </row>
    <row r="263" ht="15" customHeight="1">
      <c r="A263" s="173"/>
      <c r="B263" s="174"/>
      <c r="C263" s="174"/>
      <c r="D263" s="173"/>
      <c r="E263" s="174"/>
      <c r="F263" s="174"/>
      <c r="G263" s="173"/>
      <c r="H263" s="173"/>
      <c r="I263" s="173"/>
      <c r="J263" s="173"/>
    </row>
    <row r="264" ht="15" customHeight="1">
      <c r="A264" s="173"/>
      <c r="B264" s="174"/>
      <c r="C264" s="174"/>
      <c r="D264" s="173"/>
      <c r="E264" s="174"/>
      <c r="F264" s="174"/>
      <c r="G264" s="173"/>
      <c r="H264" s="173"/>
      <c r="I264" s="173"/>
      <c r="J264" s="173"/>
    </row>
    <row r="265" ht="15" customHeight="1">
      <c r="A265" s="173"/>
      <c r="B265" s="174"/>
      <c r="C265" s="174"/>
      <c r="D265" s="173"/>
      <c r="E265" s="174"/>
      <c r="F265" s="174"/>
      <c r="G265" s="173"/>
      <c r="H265" s="173"/>
      <c r="I265" s="173"/>
      <c r="J265" s="173"/>
    </row>
    <row r="266" ht="15" customHeight="1">
      <c r="A266" s="173"/>
      <c r="B266" s="174"/>
      <c r="C266" s="174"/>
      <c r="D266" s="173"/>
      <c r="E266" s="174"/>
      <c r="F266" s="174"/>
      <c r="G266" s="173"/>
      <c r="H266" s="173"/>
      <c r="I266" s="173"/>
      <c r="J266" s="173"/>
    </row>
    <row r="267" ht="15" customHeight="1">
      <c r="A267" s="173"/>
      <c r="B267" s="174"/>
      <c r="C267" s="174"/>
      <c r="D267" s="173"/>
      <c r="E267" s="174"/>
      <c r="F267" s="174"/>
      <c r="G267" s="173"/>
      <c r="H267" s="173"/>
      <c r="I267" s="173"/>
      <c r="J267" s="173"/>
    </row>
    <row r="268" ht="15" customHeight="1">
      <c r="A268" s="173"/>
      <c r="B268" s="174"/>
      <c r="C268" s="174"/>
      <c r="D268" s="173"/>
      <c r="E268" s="174"/>
      <c r="F268" s="174"/>
      <c r="G268" s="173"/>
      <c r="H268" s="173"/>
      <c r="I268" s="173"/>
      <c r="J268" s="173"/>
    </row>
    <row r="269" ht="15" customHeight="1">
      <c r="A269" s="173"/>
      <c r="B269" s="174"/>
      <c r="C269" s="174"/>
      <c r="D269" s="173"/>
      <c r="E269" s="174"/>
      <c r="F269" s="174"/>
      <c r="G269" s="173"/>
      <c r="H269" s="173"/>
      <c r="I269" s="173"/>
      <c r="J269" s="173"/>
    </row>
    <row r="270" ht="15" customHeight="1">
      <c r="A270" s="173"/>
      <c r="B270" s="174"/>
      <c r="C270" s="174"/>
      <c r="D270" s="173"/>
      <c r="E270" s="174"/>
      <c r="F270" s="174"/>
      <c r="G270" s="173"/>
      <c r="H270" s="173"/>
      <c r="I270" s="173"/>
      <c r="J270" s="173"/>
    </row>
    <row r="271" ht="15" customHeight="1">
      <c r="A271" s="173"/>
      <c r="B271" s="174"/>
      <c r="C271" s="174"/>
      <c r="D271" s="173"/>
      <c r="E271" s="174"/>
      <c r="F271" s="174"/>
      <c r="G271" s="173"/>
      <c r="H271" s="173"/>
      <c r="I271" s="173"/>
      <c r="J271" s="173"/>
    </row>
    <row r="272" ht="15" customHeight="1">
      <c r="A272" s="173"/>
      <c r="B272" s="174"/>
      <c r="C272" s="174"/>
      <c r="D272" s="173"/>
      <c r="E272" s="174"/>
      <c r="F272" s="174"/>
      <c r="G272" s="173"/>
      <c r="H272" s="173"/>
      <c r="I272" s="173"/>
      <c r="J272" s="173"/>
    </row>
    <row r="273" ht="15" customHeight="1">
      <c r="A273" s="173"/>
      <c r="B273" s="174"/>
      <c r="C273" s="174"/>
      <c r="D273" s="173"/>
      <c r="E273" s="174"/>
      <c r="F273" s="174"/>
      <c r="G273" s="173"/>
      <c r="H273" s="173"/>
      <c r="I273" s="173"/>
      <c r="J273" s="173"/>
    </row>
    <row r="274" ht="15" customHeight="1">
      <c r="A274" s="173"/>
      <c r="B274" s="174"/>
      <c r="C274" s="174"/>
      <c r="D274" s="173"/>
      <c r="E274" s="174"/>
      <c r="F274" s="174"/>
      <c r="G274" s="173"/>
      <c r="H274" s="173"/>
      <c r="I274" s="173"/>
      <c r="J274" s="173"/>
    </row>
    <row r="275" ht="15" customHeight="1">
      <c r="A275" s="173"/>
      <c r="B275" s="174"/>
      <c r="C275" s="174"/>
      <c r="D275" s="173"/>
      <c r="E275" s="174"/>
      <c r="F275" s="174"/>
      <c r="G275" s="173"/>
      <c r="H275" s="173"/>
      <c r="I275" s="173"/>
      <c r="J275" s="173"/>
    </row>
    <row r="276" ht="15" customHeight="1">
      <c r="A276" s="173"/>
      <c r="B276" s="174"/>
      <c r="C276" s="174"/>
      <c r="D276" s="173"/>
      <c r="E276" s="174"/>
      <c r="F276" s="174"/>
      <c r="G276" s="173"/>
      <c r="H276" s="173"/>
      <c r="I276" s="173"/>
      <c r="J276" s="173"/>
    </row>
    <row r="277" ht="15" customHeight="1">
      <c r="A277" s="173"/>
      <c r="B277" s="174"/>
      <c r="C277" s="174"/>
      <c r="D277" s="173"/>
      <c r="E277" s="174"/>
      <c r="F277" s="174"/>
      <c r="G277" s="173"/>
      <c r="H277" s="173"/>
      <c r="I277" s="173"/>
      <c r="J277" s="173"/>
    </row>
    <row r="278" ht="15" customHeight="1">
      <c r="A278" s="173"/>
      <c r="B278" s="174"/>
      <c r="C278" s="174"/>
      <c r="D278" s="173"/>
      <c r="E278" s="174"/>
      <c r="F278" s="174"/>
      <c r="G278" s="173"/>
      <c r="H278" s="173"/>
      <c r="I278" s="173"/>
      <c r="J278" s="173"/>
    </row>
    <row r="279" ht="15" customHeight="1">
      <c r="A279" s="173"/>
      <c r="B279" s="174"/>
      <c r="C279" s="174"/>
      <c r="D279" s="173"/>
      <c r="E279" s="174"/>
      <c r="F279" s="174"/>
      <c r="G279" s="173"/>
      <c r="H279" s="173"/>
      <c r="I279" s="173"/>
      <c r="J279" s="173"/>
    </row>
    <row r="280" ht="15" customHeight="1">
      <c r="A280" s="173"/>
      <c r="B280" s="174"/>
      <c r="C280" s="174"/>
      <c r="D280" s="173"/>
      <c r="E280" s="174"/>
      <c r="F280" s="174"/>
      <c r="G280" s="173"/>
      <c r="H280" s="173"/>
      <c r="I280" s="173"/>
      <c r="J280" s="173"/>
    </row>
    <row r="281" ht="15" customHeight="1">
      <c r="A281" s="173"/>
      <c r="B281" s="174"/>
      <c r="C281" s="174"/>
      <c r="D281" s="173"/>
      <c r="E281" s="174"/>
      <c r="F281" s="174"/>
      <c r="G281" s="173"/>
      <c r="H281" s="173"/>
      <c r="I281" s="173"/>
      <c r="J281" s="173"/>
    </row>
    <row r="282" ht="15" customHeight="1">
      <c r="A282" s="173"/>
      <c r="B282" s="174"/>
      <c r="C282" s="174"/>
      <c r="D282" s="173"/>
      <c r="E282" s="174"/>
      <c r="F282" s="174"/>
      <c r="G282" s="173"/>
      <c r="H282" s="173"/>
      <c r="I282" s="173"/>
      <c r="J282" s="173"/>
    </row>
    <row r="283" ht="15" customHeight="1">
      <c r="A283" s="173"/>
      <c r="B283" s="174"/>
      <c r="C283" s="174"/>
      <c r="D283" s="173"/>
      <c r="E283" s="174"/>
      <c r="F283" s="174"/>
      <c r="G283" s="173"/>
      <c r="H283" s="173"/>
      <c r="I283" s="173"/>
      <c r="J283" s="173"/>
    </row>
    <row r="284" ht="15" customHeight="1">
      <c r="A284" s="173"/>
      <c r="B284" s="174"/>
      <c r="C284" s="174"/>
      <c r="D284" s="173"/>
      <c r="E284" s="174"/>
      <c r="F284" s="174"/>
      <c r="G284" s="173"/>
      <c r="H284" s="173"/>
      <c r="I284" s="173"/>
      <c r="J284" s="173"/>
    </row>
    <row r="285" ht="15" customHeight="1">
      <c r="A285" s="173"/>
      <c r="B285" s="174"/>
      <c r="C285" s="174"/>
      <c r="D285" s="173"/>
      <c r="E285" s="174"/>
      <c r="F285" s="174"/>
      <c r="G285" s="173"/>
      <c r="H285" s="173"/>
      <c r="I285" s="173"/>
      <c r="J285" s="173"/>
    </row>
    <row r="286" ht="15" customHeight="1">
      <c r="A286" s="173"/>
      <c r="B286" s="174"/>
      <c r="C286" s="174"/>
      <c r="D286" s="173"/>
      <c r="E286" s="174"/>
      <c r="F286" s="174"/>
      <c r="G286" s="173"/>
      <c r="H286" s="173"/>
      <c r="I286" s="173"/>
      <c r="J286" s="173"/>
    </row>
    <row r="287" ht="15" customHeight="1">
      <c r="A287" s="173"/>
      <c r="B287" s="174"/>
      <c r="C287" s="174"/>
      <c r="D287" s="173"/>
      <c r="E287" s="174"/>
      <c r="F287" s="174"/>
      <c r="G287" s="173"/>
      <c r="H287" s="173"/>
      <c r="I287" s="173"/>
      <c r="J287" s="173"/>
    </row>
    <row r="288" ht="15" customHeight="1">
      <c r="A288" s="173"/>
      <c r="B288" s="174"/>
      <c r="C288" s="174"/>
      <c r="D288" s="173"/>
      <c r="E288" s="174"/>
      <c r="F288" s="174"/>
      <c r="G288" s="173"/>
      <c r="H288" s="173"/>
      <c r="I288" s="173"/>
      <c r="J288" s="173"/>
    </row>
    <row r="289" ht="15" customHeight="1">
      <c r="A289" s="173"/>
      <c r="B289" s="174"/>
      <c r="C289" s="174"/>
      <c r="D289" s="173"/>
      <c r="E289" s="174"/>
      <c r="F289" s="174"/>
      <c r="G289" s="173"/>
      <c r="H289" s="173"/>
      <c r="I289" s="173"/>
      <c r="J289" s="173"/>
    </row>
    <row r="290" ht="15" customHeight="1">
      <c r="A290" s="173"/>
      <c r="B290" s="174"/>
      <c r="C290" s="174"/>
      <c r="D290" s="173"/>
      <c r="E290" s="174"/>
      <c r="F290" s="174"/>
      <c r="G290" s="173"/>
      <c r="H290" s="173"/>
      <c r="I290" s="173"/>
      <c r="J290" s="173"/>
    </row>
    <row r="291" ht="15" customHeight="1">
      <c r="A291" s="173"/>
      <c r="B291" s="174"/>
      <c r="C291" s="174"/>
      <c r="D291" s="173"/>
      <c r="E291" s="174"/>
      <c r="F291" s="174"/>
      <c r="G291" s="173"/>
      <c r="H291" s="173"/>
      <c r="I291" s="173"/>
      <c r="J291" s="173"/>
    </row>
    <row r="292" ht="15" customHeight="1">
      <c r="A292" s="173"/>
      <c r="B292" s="174"/>
      <c r="C292" s="174"/>
      <c r="D292" s="173"/>
      <c r="E292" s="174"/>
      <c r="F292" s="174"/>
      <c r="G292" s="173"/>
      <c r="H292" s="173"/>
      <c r="I292" s="173"/>
      <c r="J292" s="173"/>
    </row>
    <row r="293" ht="15" customHeight="1">
      <c r="A293" s="173"/>
      <c r="B293" s="174"/>
      <c r="C293" s="174"/>
      <c r="D293" s="173"/>
      <c r="E293" s="174"/>
      <c r="F293" s="174"/>
      <c r="G293" s="173"/>
      <c r="H293" s="173"/>
      <c r="I293" s="173"/>
      <c r="J293" s="173"/>
    </row>
    <row r="294" ht="15" customHeight="1">
      <c r="A294" s="173"/>
      <c r="B294" s="174"/>
      <c r="C294" s="174"/>
      <c r="D294" s="173"/>
      <c r="E294" s="174"/>
      <c r="F294" s="174"/>
      <c r="G294" s="173"/>
      <c r="H294" s="173"/>
      <c r="I294" s="173"/>
      <c r="J294" s="173"/>
    </row>
    <row r="295" ht="15" customHeight="1">
      <c r="A295" s="173"/>
      <c r="B295" s="174"/>
      <c r="C295" s="174"/>
      <c r="D295" s="173"/>
      <c r="E295" s="174"/>
      <c r="F295" s="174"/>
      <c r="G295" s="173"/>
      <c r="H295" s="173"/>
      <c r="I295" s="173"/>
      <c r="J295" s="173"/>
    </row>
    <row r="296" ht="15" customHeight="1">
      <c r="A296" s="173"/>
      <c r="B296" s="174"/>
      <c r="C296" s="174"/>
      <c r="D296" s="173"/>
      <c r="E296" s="174"/>
      <c r="F296" s="174"/>
      <c r="G296" s="173"/>
      <c r="H296" s="173"/>
      <c r="I296" s="173"/>
      <c r="J296" s="173"/>
    </row>
    <row r="297" ht="15" customHeight="1">
      <c r="A297" s="173"/>
      <c r="B297" s="174"/>
      <c r="C297" s="174"/>
      <c r="D297" s="173"/>
      <c r="E297" s="174"/>
      <c r="F297" s="174"/>
      <c r="G297" s="173"/>
      <c r="H297" s="173"/>
      <c r="I297" s="173"/>
      <c r="J297" s="173"/>
    </row>
    <row r="298" ht="15" customHeight="1">
      <c r="A298" s="173"/>
      <c r="B298" s="174"/>
      <c r="C298" s="174"/>
      <c r="D298" s="173"/>
      <c r="E298" s="174"/>
      <c r="F298" s="174"/>
      <c r="G298" s="173"/>
      <c r="H298" s="173"/>
      <c r="I298" s="173"/>
      <c r="J298" s="173"/>
    </row>
    <row r="299" ht="15" customHeight="1">
      <c r="A299" s="173"/>
      <c r="B299" s="174"/>
      <c r="C299" s="174"/>
      <c r="D299" s="173"/>
      <c r="E299" s="174"/>
      <c r="F299" s="174"/>
      <c r="G299" s="173"/>
      <c r="H299" s="173"/>
      <c r="I299" s="173"/>
      <c r="J299" s="173"/>
    </row>
    <row r="300" ht="15" customHeight="1">
      <c r="A300" s="173"/>
      <c r="B300" s="174"/>
      <c r="C300" s="174"/>
      <c r="D300" s="173"/>
      <c r="E300" s="174"/>
      <c r="F300" s="174"/>
      <c r="G300" s="173"/>
      <c r="H300" s="173"/>
      <c r="I300" s="173"/>
      <c r="J300" s="173"/>
    </row>
    <row r="301" ht="15" customHeight="1">
      <c r="A301" s="173"/>
      <c r="B301" s="174"/>
      <c r="C301" s="174"/>
      <c r="D301" s="173"/>
      <c r="E301" s="174"/>
      <c r="F301" s="174"/>
      <c r="G301" s="173"/>
      <c r="H301" s="173"/>
      <c r="I301" s="173"/>
      <c r="J301" s="173"/>
    </row>
    <row r="302" ht="15" customHeight="1">
      <c r="A302" s="173"/>
      <c r="B302" s="174"/>
      <c r="C302" s="174"/>
      <c r="D302" s="173"/>
      <c r="E302" s="174"/>
      <c r="F302" s="174"/>
      <c r="G302" s="173"/>
      <c r="H302" s="173"/>
      <c r="I302" s="173"/>
      <c r="J302" s="173"/>
    </row>
    <row r="303" ht="15" customHeight="1">
      <c r="A303" s="173"/>
      <c r="B303" s="174"/>
      <c r="C303" s="174"/>
      <c r="D303" s="173"/>
      <c r="E303" s="174"/>
      <c r="F303" s="174"/>
      <c r="G303" s="173"/>
      <c r="H303" s="173"/>
      <c r="I303" s="173"/>
      <c r="J303" s="173"/>
    </row>
    <row r="304" ht="15" customHeight="1">
      <c r="A304" s="173"/>
      <c r="B304" s="174"/>
      <c r="C304" s="174"/>
      <c r="D304" s="173"/>
      <c r="E304" s="174"/>
      <c r="F304" s="174"/>
      <c r="G304" s="173"/>
      <c r="H304" s="173"/>
      <c r="I304" s="173"/>
      <c r="J304" s="173"/>
    </row>
    <row r="305" ht="15" customHeight="1">
      <c r="A305" s="173"/>
      <c r="B305" s="174"/>
      <c r="C305" s="174"/>
      <c r="D305" s="173"/>
      <c r="E305" s="174"/>
      <c r="F305" s="174"/>
      <c r="G305" s="173"/>
      <c r="H305" s="173"/>
      <c r="I305" s="173"/>
      <c r="J305" s="173"/>
    </row>
    <row r="306" ht="15" customHeight="1">
      <c r="A306" s="173"/>
      <c r="B306" s="174"/>
      <c r="C306" s="174"/>
      <c r="D306" s="173"/>
      <c r="E306" s="174"/>
      <c r="F306" s="174"/>
      <c r="G306" s="173"/>
      <c r="H306" s="173"/>
      <c r="I306" s="173"/>
      <c r="J306" s="173"/>
    </row>
    <row r="307" ht="15" customHeight="1">
      <c r="A307" s="173"/>
      <c r="B307" s="174"/>
      <c r="C307" s="174"/>
      <c r="D307" s="173"/>
      <c r="E307" s="174"/>
      <c r="F307" s="174"/>
      <c r="G307" s="173"/>
      <c r="H307" s="173"/>
      <c r="I307" s="173"/>
      <c r="J307" s="173"/>
    </row>
    <row r="308" ht="15" customHeight="1">
      <c r="A308" s="173"/>
      <c r="B308" s="174"/>
      <c r="C308" s="174"/>
      <c r="D308" s="173"/>
      <c r="E308" s="174"/>
      <c r="F308" s="174"/>
      <c r="G308" s="173"/>
      <c r="H308" s="173"/>
      <c r="I308" s="173"/>
      <c r="J308" s="173"/>
    </row>
    <row r="309" ht="15" customHeight="1">
      <c r="A309" s="173"/>
      <c r="B309" s="174"/>
      <c r="C309" s="174"/>
      <c r="D309" s="173"/>
      <c r="E309" s="174"/>
      <c r="F309" s="174"/>
      <c r="G309" s="173"/>
      <c r="H309" s="173"/>
      <c r="I309" s="173"/>
      <c r="J309" s="173"/>
    </row>
    <row r="310" ht="15" customHeight="1">
      <c r="A310" s="173"/>
      <c r="B310" s="174"/>
      <c r="C310" s="174"/>
      <c r="D310" s="173"/>
      <c r="E310" s="174"/>
      <c r="F310" s="174"/>
      <c r="G310" s="173"/>
      <c r="H310" s="173"/>
      <c r="I310" s="173"/>
      <c r="J310" s="173"/>
    </row>
    <row r="311" ht="15" customHeight="1">
      <c r="A311" s="173"/>
      <c r="B311" s="174"/>
      <c r="C311" s="174"/>
      <c r="D311" s="173"/>
      <c r="E311" s="174"/>
      <c r="F311" s="174"/>
      <c r="G311" s="173"/>
      <c r="H311" s="173"/>
      <c r="I311" s="173"/>
      <c r="J311" s="173"/>
    </row>
    <row r="312" ht="15" customHeight="1">
      <c r="A312" s="173"/>
      <c r="B312" s="174"/>
      <c r="C312" s="174"/>
      <c r="D312" s="173"/>
      <c r="E312" s="174"/>
      <c r="F312" s="174"/>
      <c r="G312" s="173"/>
      <c r="H312" s="173"/>
      <c r="I312" s="173"/>
      <c r="J312" s="173"/>
    </row>
    <row r="313" ht="15" customHeight="1">
      <c r="A313" s="173"/>
      <c r="B313" s="174"/>
      <c r="C313" s="174"/>
      <c r="D313" s="173"/>
      <c r="E313" s="174"/>
      <c r="F313" s="174"/>
      <c r="G313" s="173"/>
      <c r="H313" s="173"/>
      <c r="I313" s="173"/>
      <c r="J313" s="173"/>
    </row>
    <row r="314" ht="15" customHeight="1">
      <c r="A314" s="173"/>
      <c r="B314" s="174"/>
      <c r="C314" s="174"/>
      <c r="D314" s="173"/>
      <c r="E314" s="174"/>
      <c r="F314" s="174"/>
      <c r="G314" s="173"/>
      <c r="H314" s="173"/>
      <c r="I314" s="173"/>
      <c r="J314" s="173"/>
    </row>
    <row r="315" ht="15" customHeight="1">
      <c r="A315" s="173"/>
      <c r="B315" s="174"/>
      <c r="C315" s="174"/>
      <c r="D315" s="173"/>
      <c r="E315" s="174"/>
      <c r="F315" s="174"/>
      <c r="G315" s="173"/>
      <c r="H315" s="173"/>
      <c r="I315" s="173"/>
      <c r="J315" s="173"/>
    </row>
    <row r="316" ht="15" customHeight="1">
      <c r="A316" s="173"/>
      <c r="B316" s="174"/>
      <c r="C316" s="174"/>
      <c r="D316" s="173"/>
      <c r="E316" s="174"/>
      <c r="F316" s="174"/>
      <c r="G316" s="173"/>
      <c r="H316" s="173"/>
      <c r="I316" s="173"/>
      <c r="J316" s="173"/>
    </row>
    <row r="317" ht="15" customHeight="1">
      <c r="A317" s="173"/>
      <c r="B317" s="174"/>
      <c r="C317" s="174"/>
      <c r="D317" s="173"/>
      <c r="E317" s="174"/>
      <c r="F317" s="174"/>
      <c r="G317" s="173"/>
      <c r="H317" s="173"/>
      <c r="I317" s="173"/>
      <c r="J317" s="173"/>
    </row>
    <row r="318" ht="15" customHeight="1">
      <c r="A318" s="173"/>
      <c r="B318" s="174"/>
      <c r="C318" s="174"/>
      <c r="D318" s="173"/>
      <c r="E318" s="174"/>
      <c r="F318" s="174"/>
      <c r="G318" s="173"/>
      <c r="H318" s="173"/>
      <c r="I318" s="173"/>
      <c r="J318" s="173"/>
    </row>
    <row r="319" ht="15" customHeight="1">
      <c r="A319" s="173"/>
      <c r="B319" s="174"/>
      <c r="C319" s="174"/>
      <c r="D319" s="173"/>
      <c r="E319" s="174"/>
      <c r="F319" s="174"/>
      <c r="G319" s="173"/>
      <c r="H319" s="173"/>
      <c r="I319" s="173"/>
      <c r="J319" s="173"/>
    </row>
    <row r="320" ht="15" customHeight="1">
      <c r="A320" s="173"/>
      <c r="B320" s="174"/>
      <c r="C320" s="174"/>
      <c r="D320" s="173"/>
      <c r="E320" s="174"/>
      <c r="F320" s="174"/>
      <c r="G320" s="173"/>
      <c r="H320" s="173"/>
      <c r="I320" s="173"/>
      <c r="J320" s="173"/>
    </row>
    <row r="321" ht="15" customHeight="1">
      <c r="A321" s="173"/>
      <c r="B321" s="174"/>
      <c r="C321" s="174"/>
      <c r="D321" s="173"/>
      <c r="E321" s="174"/>
      <c r="F321" s="174"/>
      <c r="G321" s="173"/>
      <c r="H321" s="173"/>
      <c r="I321" s="173"/>
      <c r="J321" s="173"/>
    </row>
    <row r="322" ht="15" customHeight="1">
      <c r="A322" s="173"/>
      <c r="B322" s="174"/>
      <c r="C322" s="174"/>
      <c r="D322" s="173"/>
      <c r="E322" s="174"/>
      <c r="F322" s="174"/>
      <c r="G322" s="173"/>
      <c r="H322" s="173"/>
      <c r="I322" s="173"/>
      <c r="J322" s="173"/>
    </row>
    <row r="323" ht="15" customHeight="1">
      <c r="A323" s="173"/>
      <c r="B323" s="174"/>
      <c r="C323" s="174"/>
      <c r="D323" s="173"/>
      <c r="E323" s="174"/>
      <c r="F323" s="174"/>
      <c r="G323" s="173"/>
      <c r="H323" s="173"/>
      <c r="I323" s="173"/>
      <c r="J323" s="173"/>
    </row>
    <row r="324" ht="15" customHeight="1">
      <c r="A324" s="173"/>
      <c r="B324" s="174"/>
      <c r="C324" s="174"/>
      <c r="D324" s="173"/>
      <c r="E324" s="174"/>
      <c r="F324" s="174"/>
      <c r="G324" s="173"/>
      <c r="H324" s="173"/>
      <c r="I324" s="173"/>
      <c r="J324" s="173"/>
    </row>
    <row r="325" ht="15" customHeight="1">
      <c r="A325" s="173"/>
      <c r="B325" s="174"/>
      <c r="C325" s="174"/>
      <c r="D325" s="173"/>
      <c r="E325" s="174"/>
      <c r="F325" s="174"/>
      <c r="G325" s="173"/>
      <c r="H325" s="173"/>
      <c r="I325" s="173"/>
      <c r="J325" s="173"/>
    </row>
    <row r="326" ht="15" customHeight="1">
      <c r="A326" s="173"/>
      <c r="B326" s="174"/>
      <c r="C326" s="174"/>
      <c r="D326" s="173"/>
      <c r="E326" s="174"/>
      <c r="F326" s="174"/>
      <c r="G326" s="173"/>
      <c r="H326" s="173"/>
      <c r="I326" s="173"/>
      <c r="J326" s="173"/>
    </row>
    <row r="327" ht="15" customHeight="1">
      <c r="A327" s="173"/>
      <c r="B327" s="174"/>
      <c r="C327" s="174"/>
      <c r="D327" s="173"/>
      <c r="E327" s="174"/>
      <c r="F327" s="174"/>
      <c r="G327" s="173"/>
      <c r="H327" s="173"/>
      <c r="I327" s="173"/>
      <c r="J327" s="173"/>
    </row>
    <row r="328" ht="15" customHeight="1">
      <c r="A328" s="173"/>
      <c r="B328" s="174"/>
      <c r="C328" s="174"/>
      <c r="D328" s="173"/>
      <c r="E328" s="174"/>
      <c r="F328" s="174"/>
      <c r="G328" s="173"/>
      <c r="H328" s="173"/>
      <c r="I328" s="173"/>
      <c r="J328" s="173"/>
    </row>
    <row r="329" ht="15" customHeight="1">
      <c r="A329" s="173"/>
      <c r="B329" s="174"/>
      <c r="C329" s="174"/>
      <c r="D329" s="173"/>
      <c r="E329" s="174"/>
      <c r="F329" s="174"/>
      <c r="G329" s="173"/>
      <c r="H329" s="173"/>
      <c r="I329" s="173"/>
      <c r="J329" s="173"/>
    </row>
    <row r="330" ht="15" customHeight="1">
      <c r="A330" s="173"/>
      <c r="B330" s="174"/>
      <c r="C330" s="174"/>
      <c r="D330" s="173"/>
      <c r="E330" s="174"/>
      <c r="F330" s="174"/>
      <c r="G330" s="173"/>
      <c r="H330" s="173"/>
      <c r="I330" s="173"/>
      <c r="J330" s="173"/>
    </row>
    <row r="331" ht="15" customHeight="1">
      <c r="A331" s="173"/>
      <c r="B331" s="174"/>
      <c r="C331" s="174"/>
      <c r="D331" s="173"/>
      <c r="E331" s="174"/>
      <c r="F331" s="174"/>
      <c r="G331" s="173"/>
      <c r="H331" s="173"/>
      <c r="I331" s="173"/>
      <c r="J331" s="173"/>
    </row>
    <row r="332" ht="15" customHeight="1">
      <c r="A332" s="173"/>
      <c r="B332" s="174"/>
      <c r="C332" s="174"/>
      <c r="D332" s="173"/>
      <c r="E332" s="174"/>
      <c r="F332" s="174"/>
      <c r="G332" s="173"/>
      <c r="H332" s="173"/>
      <c r="I332" s="173"/>
      <c r="J332" s="173"/>
    </row>
    <row r="333" ht="15" customHeight="1">
      <c r="A333" s="173"/>
      <c r="B333" s="174"/>
      <c r="C333" s="174"/>
      <c r="D333" s="173"/>
      <c r="E333" s="174"/>
      <c r="F333" s="174"/>
      <c r="G333" s="173"/>
      <c r="H333" s="173"/>
      <c r="I333" s="173"/>
      <c r="J333" s="173"/>
    </row>
    <row r="334" ht="15" customHeight="1">
      <c r="A334" s="173"/>
      <c r="B334" s="174"/>
      <c r="C334" s="174"/>
      <c r="D334" s="173"/>
      <c r="E334" s="174"/>
      <c r="F334" s="174"/>
      <c r="G334" s="173"/>
      <c r="H334" s="173"/>
      <c r="I334" s="173"/>
      <c r="J334" s="173"/>
    </row>
    <row r="335" ht="15" customHeight="1">
      <c r="A335" s="173"/>
      <c r="B335" s="174"/>
      <c r="C335" s="174"/>
      <c r="D335" s="173"/>
      <c r="E335" s="174"/>
      <c r="F335" s="174"/>
      <c r="G335" s="173"/>
      <c r="H335" s="173"/>
      <c r="I335" s="173"/>
      <c r="J335" s="173"/>
    </row>
    <row r="336" ht="15" customHeight="1">
      <c r="A336" s="173"/>
      <c r="B336" s="174"/>
      <c r="C336" s="174"/>
      <c r="D336" s="173"/>
      <c r="E336" s="174"/>
      <c r="F336" s="174"/>
      <c r="G336" s="173"/>
      <c r="H336" s="173"/>
      <c r="I336" s="173"/>
      <c r="J336" s="173"/>
    </row>
    <row r="337" ht="15" customHeight="1">
      <c r="A337" s="173"/>
      <c r="B337" s="174"/>
      <c r="C337" s="174"/>
      <c r="D337" s="173"/>
      <c r="E337" s="174"/>
      <c r="F337" s="174"/>
      <c r="G337" s="173"/>
      <c r="H337" s="173"/>
      <c r="I337" s="173"/>
      <c r="J337" s="173"/>
    </row>
    <row r="338" ht="15" customHeight="1">
      <c r="A338" s="173"/>
      <c r="B338" s="174"/>
      <c r="C338" s="174"/>
      <c r="D338" s="173"/>
      <c r="E338" s="174"/>
      <c r="F338" s="174"/>
      <c r="G338" s="173"/>
      <c r="H338" s="173"/>
      <c r="I338" s="173"/>
      <c r="J338" s="173"/>
    </row>
    <row r="339" ht="15" customHeight="1">
      <c r="A339" s="173"/>
      <c r="B339" s="174"/>
      <c r="C339" s="174"/>
      <c r="D339" s="173"/>
      <c r="E339" s="174"/>
      <c r="F339" s="174"/>
      <c r="G339" s="173"/>
      <c r="H339" s="173"/>
      <c r="I339" s="173"/>
      <c r="J339" s="173"/>
    </row>
    <row r="340" ht="15" customHeight="1">
      <c r="A340" s="173"/>
      <c r="B340" s="174"/>
      <c r="C340" s="174"/>
      <c r="D340" s="173"/>
      <c r="E340" s="174"/>
      <c r="F340" s="174"/>
      <c r="G340" s="173"/>
      <c r="H340" s="173"/>
      <c r="I340" s="173"/>
      <c r="J340" s="173"/>
    </row>
    <row r="341" ht="15" customHeight="1">
      <c r="A341" s="173"/>
      <c r="B341" s="174"/>
      <c r="C341" s="174"/>
      <c r="D341" s="173"/>
      <c r="E341" s="174"/>
      <c r="F341" s="174"/>
      <c r="G341" s="173"/>
      <c r="H341" s="173"/>
      <c r="I341" s="173"/>
      <c r="J341" s="173"/>
    </row>
    <row r="342" ht="15" customHeight="1">
      <c r="A342" s="173"/>
      <c r="B342" s="174"/>
      <c r="C342" s="174"/>
      <c r="D342" s="173"/>
      <c r="E342" s="174"/>
      <c r="F342" s="174"/>
      <c r="G342" s="173"/>
      <c r="H342" s="173"/>
      <c r="I342" s="173"/>
      <c r="J342" s="173"/>
    </row>
    <row r="343" ht="15" customHeight="1">
      <c r="A343" s="173"/>
      <c r="B343" s="174"/>
      <c r="C343" s="174"/>
      <c r="D343" s="173"/>
      <c r="E343" s="174"/>
      <c r="F343" s="174"/>
      <c r="G343" s="173"/>
      <c r="H343" s="173"/>
      <c r="I343" s="173"/>
      <c r="J343" s="173"/>
    </row>
    <row r="344" ht="15" customHeight="1">
      <c r="A344" s="173"/>
      <c r="B344" s="174"/>
      <c r="C344" s="174"/>
      <c r="D344" s="173"/>
      <c r="E344" s="174"/>
      <c r="F344" s="174"/>
      <c r="G344" s="173"/>
      <c r="H344" s="173"/>
      <c r="I344" s="173"/>
      <c r="J344" s="173"/>
    </row>
    <row r="345" ht="15" customHeight="1">
      <c r="A345" s="173"/>
      <c r="B345" s="174"/>
      <c r="C345" s="174"/>
      <c r="D345" s="173"/>
      <c r="E345" s="174"/>
      <c r="F345" s="174"/>
      <c r="G345" s="173"/>
      <c r="H345" s="173"/>
      <c r="I345" s="173"/>
      <c r="J345" s="173"/>
    </row>
    <row r="346" ht="15" customHeight="1">
      <c r="A346" s="173"/>
      <c r="B346" s="174"/>
      <c r="C346" s="174"/>
      <c r="D346" s="173"/>
      <c r="E346" s="174"/>
      <c r="F346" s="174"/>
      <c r="G346" s="173"/>
      <c r="H346" s="173"/>
      <c r="I346" s="173"/>
      <c r="J346" s="173"/>
    </row>
    <row r="347" ht="15" customHeight="1">
      <c r="A347" s="173"/>
      <c r="B347" s="174"/>
      <c r="C347" s="174"/>
      <c r="D347" s="173"/>
      <c r="E347" s="174"/>
      <c r="F347" s="174"/>
      <c r="G347" s="173"/>
      <c r="H347" s="173"/>
      <c r="I347" s="173"/>
      <c r="J347" s="173"/>
    </row>
    <row r="348" ht="15" customHeight="1">
      <c r="A348" s="173"/>
      <c r="B348" s="174"/>
      <c r="C348" s="174"/>
      <c r="D348" s="173"/>
      <c r="E348" s="174"/>
      <c r="F348" s="174"/>
      <c r="G348" s="173"/>
      <c r="H348" s="173"/>
      <c r="I348" s="173"/>
      <c r="J348" s="173"/>
    </row>
    <row r="349" ht="15" customHeight="1">
      <c r="A349" s="173"/>
      <c r="B349" s="174"/>
      <c r="C349" s="174"/>
      <c r="D349" s="173"/>
      <c r="E349" s="174"/>
      <c r="F349" s="174"/>
      <c r="G349" s="173"/>
      <c r="H349" s="173"/>
      <c r="I349" s="173"/>
      <c r="J349" s="173"/>
    </row>
    <row r="350" ht="15" customHeight="1">
      <c r="A350" s="173"/>
      <c r="B350" s="174"/>
      <c r="C350" s="174"/>
      <c r="D350" s="173"/>
      <c r="E350" s="174"/>
      <c r="F350" s="174"/>
      <c r="G350" s="173"/>
      <c r="H350" s="173"/>
      <c r="I350" s="173"/>
      <c r="J350" s="173"/>
    </row>
    <row r="351" ht="15" customHeight="1">
      <c r="A351" s="173"/>
      <c r="B351" s="174"/>
      <c r="C351" s="174"/>
      <c r="D351" s="173"/>
      <c r="E351" s="174"/>
      <c r="F351" s="174"/>
      <c r="G351" s="173"/>
      <c r="H351" s="173"/>
      <c r="I351" s="173"/>
      <c r="J351" s="173"/>
    </row>
    <row r="352" ht="15" customHeight="1">
      <c r="A352" s="173"/>
      <c r="B352" s="174"/>
      <c r="C352" s="174"/>
      <c r="D352" s="173"/>
      <c r="E352" s="174"/>
      <c r="F352" s="174"/>
      <c r="G352" s="173"/>
      <c r="H352" s="173"/>
      <c r="I352" s="173"/>
      <c r="J352" s="173"/>
    </row>
    <row r="353" ht="15" customHeight="1">
      <c r="A353" s="173"/>
      <c r="B353" s="174"/>
      <c r="C353" s="174"/>
      <c r="D353" s="173"/>
      <c r="E353" s="174"/>
      <c r="F353" s="174"/>
      <c r="G353" s="173"/>
      <c r="H353" s="173"/>
      <c r="I353" s="173"/>
      <c r="J353" s="173"/>
    </row>
    <row r="354" ht="15" customHeight="1">
      <c r="A354" s="173"/>
      <c r="B354" s="174"/>
      <c r="C354" s="174"/>
      <c r="D354" s="173"/>
      <c r="E354" s="174"/>
      <c r="F354" s="174"/>
      <c r="G354" s="173"/>
      <c r="H354" s="173"/>
      <c r="I354" s="173"/>
      <c r="J354" s="173"/>
    </row>
    <row r="355" ht="15" customHeight="1">
      <c r="A355" s="173"/>
      <c r="B355" s="174"/>
      <c r="C355" s="174"/>
      <c r="D355" s="173"/>
      <c r="E355" s="174"/>
      <c r="F355" s="174"/>
      <c r="G355" s="173"/>
      <c r="H355" s="173"/>
      <c r="I355" s="173"/>
      <c r="J355" s="173"/>
    </row>
    <row r="356" ht="15" customHeight="1">
      <c r="A356" s="173"/>
      <c r="B356" s="174"/>
      <c r="C356" s="174"/>
      <c r="D356" s="173"/>
      <c r="E356" s="174"/>
      <c r="F356" s="174"/>
      <c r="G356" s="173"/>
      <c r="H356" s="173"/>
      <c r="I356" s="173"/>
      <c r="J356" s="173"/>
    </row>
    <row r="357" ht="15" customHeight="1">
      <c r="A357" s="173"/>
      <c r="B357" s="174"/>
      <c r="C357" s="174"/>
      <c r="D357" s="173"/>
      <c r="E357" s="174"/>
      <c r="F357" s="174"/>
      <c r="G357" s="173"/>
      <c r="H357" s="173"/>
      <c r="I357" s="173"/>
      <c r="J357" s="173"/>
    </row>
    <row r="358" ht="15" customHeight="1">
      <c r="A358" s="173"/>
      <c r="B358" s="174"/>
      <c r="C358" s="174"/>
      <c r="D358" s="173"/>
      <c r="E358" s="174"/>
      <c r="F358" s="174"/>
      <c r="G358" s="173"/>
      <c r="H358" s="173"/>
      <c r="I358" s="173"/>
      <c r="J358" s="173"/>
    </row>
    <row r="359" ht="15" customHeight="1">
      <c r="A359" s="173"/>
      <c r="B359" s="174"/>
      <c r="C359" s="174"/>
      <c r="D359" s="173"/>
      <c r="E359" s="174"/>
      <c r="F359" s="174"/>
      <c r="G359" s="173"/>
      <c r="H359" s="173"/>
      <c r="I359" s="173"/>
      <c r="J359" s="173"/>
    </row>
    <row r="360" ht="15" customHeight="1">
      <c r="A360" s="173"/>
      <c r="B360" s="174"/>
      <c r="C360" s="174"/>
      <c r="D360" s="173"/>
      <c r="E360" s="174"/>
      <c r="F360" s="174"/>
      <c r="G360" s="173"/>
      <c r="H360" s="173"/>
      <c r="I360" s="173"/>
      <c r="J360" s="173"/>
    </row>
    <row r="361" ht="15" customHeight="1">
      <c r="A361" s="173"/>
      <c r="B361" s="174"/>
      <c r="C361" s="174"/>
      <c r="D361" s="173"/>
      <c r="E361" s="174"/>
      <c r="F361" s="174"/>
      <c r="G361" s="173"/>
      <c r="H361" s="173"/>
      <c r="I361" s="173"/>
      <c r="J361" s="173"/>
    </row>
    <row r="362" ht="15" customHeight="1">
      <c r="A362" s="173"/>
      <c r="B362" s="174"/>
      <c r="C362" s="174"/>
      <c r="D362" s="173"/>
      <c r="E362" s="174"/>
      <c r="F362" s="174"/>
      <c r="G362" s="173"/>
      <c r="H362" s="173"/>
      <c r="I362" s="173"/>
      <c r="J362" s="173"/>
    </row>
    <row r="363" ht="15" customHeight="1">
      <c r="A363" s="173"/>
      <c r="B363" s="174"/>
      <c r="C363" s="174"/>
      <c r="D363" s="173"/>
      <c r="E363" s="174"/>
      <c r="F363" s="174"/>
      <c r="G363" s="173"/>
      <c r="H363" s="173"/>
      <c r="I363" s="173"/>
      <c r="J363" s="173"/>
    </row>
    <row r="364" ht="15" customHeight="1">
      <c r="A364" s="173"/>
      <c r="B364" s="174"/>
      <c r="C364" s="174"/>
      <c r="D364" s="173"/>
      <c r="E364" s="174"/>
      <c r="F364" s="174"/>
      <c r="G364" s="173"/>
      <c r="H364" s="173"/>
      <c r="I364" s="173"/>
      <c r="J364" s="173"/>
    </row>
    <row r="365" ht="15" customHeight="1">
      <c r="A365" s="173"/>
      <c r="B365" s="174"/>
      <c r="C365" s="174"/>
      <c r="D365" s="173"/>
      <c r="E365" s="174"/>
      <c r="F365" s="174"/>
      <c r="G365" s="173"/>
      <c r="H365" s="173"/>
      <c r="I365" s="173"/>
      <c r="J365" s="173"/>
    </row>
    <row r="366" ht="15" customHeight="1">
      <c r="A366" s="173"/>
      <c r="B366" s="174"/>
      <c r="C366" s="174"/>
      <c r="D366" s="173"/>
      <c r="E366" s="174"/>
      <c r="F366" s="174"/>
      <c r="G366" s="173"/>
      <c r="H366" s="173"/>
      <c r="I366" s="173"/>
      <c r="J366" s="173"/>
    </row>
    <row r="367" ht="15" customHeight="1">
      <c r="A367" s="173"/>
      <c r="B367" s="174"/>
      <c r="C367" s="174"/>
      <c r="D367" s="173"/>
      <c r="E367" s="174"/>
      <c r="F367" s="174"/>
      <c r="G367" s="173"/>
      <c r="H367" s="173"/>
      <c r="I367" s="173"/>
      <c r="J367" s="173"/>
    </row>
    <row r="368" ht="15" customHeight="1">
      <c r="A368" s="173"/>
      <c r="B368" s="174"/>
      <c r="C368" s="174"/>
      <c r="D368" s="173"/>
      <c r="E368" s="174"/>
      <c r="F368" s="174"/>
      <c r="G368" s="173"/>
      <c r="H368" s="173"/>
      <c r="I368" s="173"/>
      <c r="J368" s="173"/>
    </row>
    <row r="369" ht="15" customHeight="1">
      <c r="A369" s="173"/>
      <c r="B369" s="174"/>
      <c r="C369" s="174"/>
      <c r="D369" s="173"/>
      <c r="E369" s="174"/>
      <c r="F369" s="174"/>
      <c r="G369" s="173"/>
      <c r="H369" s="173"/>
      <c r="I369" s="173"/>
      <c r="J369" s="173"/>
    </row>
    <row r="370" ht="15" customHeight="1">
      <c r="A370" s="173"/>
      <c r="B370" s="174"/>
      <c r="C370" s="174"/>
      <c r="D370" s="173"/>
      <c r="E370" s="174"/>
      <c r="F370" s="174"/>
      <c r="G370" s="173"/>
      <c r="H370" s="173"/>
      <c r="I370" s="173"/>
      <c r="J370" s="173"/>
    </row>
    <row r="371" ht="15" customHeight="1">
      <c r="A371" s="173"/>
      <c r="B371" s="174"/>
      <c r="C371" s="174"/>
      <c r="D371" s="173"/>
      <c r="E371" s="174"/>
      <c r="F371" s="174"/>
      <c r="G371" s="173"/>
      <c r="H371" s="173"/>
      <c r="I371" s="173"/>
      <c r="J371" s="173"/>
    </row>
    <row r="372" ht="15" customHeight="1">
      <c r="A372" s="173"/>
      <c r="B372" s="174"/>
      <c r="C372" s="174"/>
      <c r="D372" s="173"/>
      <c r="E372" s="174"/>
      <c r="F372" s="174"/>
      <c r="G372" s="173"/>
      <c r="H372" s="173"/>
      <c r="I372" s="173"/>
      <c r="J372" s="173"/>
    </row>
    <row r="373" ht="15" customHeight="1">
      <c r="A373" s="173"/>
      <c r="B373" s="174"/>
      <c r="C373" s="174"/>
      <c r="D373" s="173"/>
      <c r="E373" s="174"/>
      <c r="F373" s="174"/>
      <c r="G373" s="173"/>
      <c r="H373" s="173"/>
      <c r="I373" s="173"/>
      <c r="J373" s="173"/>
    </row>
    <row r="374" ht="15" customHeight="1">
      <c r="A374" s="173"/>
      <c r="B374" s="174"/>
      <c r="C374" s="174"/>
      <c r="D374" s="173"/>
      <c r="E374" s="174"/>
      <c r="F374" s="174"/>
      <c r="G374" s="173"/>
      <c r="H374" s="173"/>
      <c r="I374" s="173"/>
      <c r="J374" s="173"/>
    </row>
    <row r="375" ht="15" customHeight="1">
      <c r="A375" s="173"/>
      <c r="B375" s="174"/>
      <c r="C375" s="174"/>
      <c r="D375" s="173"/>
      <c r="E375" s="174"/>
      <c r="F375" s="174"/>
      <c r="G375" s="173"/>
      <c r="H375" s="173"/>
      <c r="I375" s="173"/>
      <c r="J375" s="173"/>
    </row>
    <row r="376" ht="15" customHeight="1">
      <c r="A376" s="173"/>
      <c r="B376" s="174"/>
      <c r="C376" s="174"/>
      <c r="D376" s="173"/>
      <c r="E376" s="174"/>
      <c r="F376" s="174"/>
      <c r="G376" s="173"/>
      <c r="H376" s="173"/>
      <c r="I376" s="173"/>
      <c r="J376" s="173"/>
    </row>
    <row r="377" ht="15" customHeight="1">
      <c r="A377" s="173"/>
      <c r="B377" s="174"/>
      <c r="C377" s="174"/>
      <c r="D377" s="173"/>
      <c r="E377" s="174"/>
      <c r="F377" s="174"/>
      <c r="G377" s="173"/>
      <c r="H377" s="173"/>
      <c r="I377" s="173"/>
      <c r="J377" s="173"/>
    </row>
    <row r="378" ht="15" customHeight="1">
      <c r="A378" s="173"/>
      <c r="B378" s="174"/>
      <c r="C378" s="174"/>
      <c r="D378" s="173"/>
      <c r="E378" s="174"/>
      <c r="F378" s="174"/>
      <c r="G378" s="173"/>
      <c r="H378" s="173"/>
      <c r="I378" s="173"/>
      <c r="J378" s="173"/>
    </row>
    <row r="379" ht="15" customHeight="1">
      <c r="A379" s="173"/>
      <c r="B379" s="174"/>
      <c r="C379" s="174"/>
      <c r="D379" s="173"/>
      <c r="E379" s="174"/>
      <c r="F379" s="174"/>
      <c r="G379" s="173"/>
      <c r="H379" s="173"/>
      <c r="I379" s="173"/>
      <c r="J379" s="173"/>
    </row>
    <row r="380" ht="15" customHeight="1">
      <c r="A380" s="173"/>
      <c r="B380" s="174"/>
      <c r="C380" s="174"/>
      <c r="D380" s="173"/>
      <c r="E380" s="174"/>
      <c r="F380" s="174"/>
      <c r="G380" s="173"/>
      <c r="H380" s="173"/>
      <c r="I380" s="173"/>
      <c r="J380" s="173"/>
    </row>
    <row r="381" ht="15" customHeight="1">
      <c r="A381" s="173"/>
      <c r="B381" s="174"/>
      <c r="C381" s="174"/>
      <c r="D381" s="173"/>
      <c r="E381" s="174"/>
      <c r="F381" s="174"/>
      <c r="G381" s="173"/>
      <c r="H381" s="173"/>
      <c r="I381" s="173"/>
      <c r="J381" s="173"/>
    </row>
    <row r="382" ht="15" customHeight="1">
      <c r="A382" s="173"/>
      <c r="B382" s="174"/>
      <c r="C382" s="174"/>
      <c r="D382" s="173"/>
      <c r="E382" s="174"/>
      <c r="F382" s="174"/>
      <c r="G382" s="173"/>
      <c r="H382" s="173"/>
      <c r="I382" s="173"/>
      <c r="J382" s="173"/>
    </row>
    <row r="383" ht="15" customHeight="1">
      <c r="A383" s="173"/>
      <c r="B383" s="174"/>
      <c r="C383" s="174"/>
      <c r="D383" s="173"/>
      <c r="E383" s="174"/>
      <c r="F383" s="174"/>
      <c r="G383" s="173"/>
      <c r="H383" s="173"/>
      <c r="I383" s="173"/>
      <c r="J383" s="173"/>
    </row>
    <row r="384" ht="15" customHeight="1">
      <c r="A384" s="173"/>
      <c r="B384" s="174"/>
      <c r="C384" s="174"/>
      <c r="D384" s="173"/>
      <c r="E384" s="174"/>
      <c r="F384" s="174"/>
      <c r="G384" s="173"/>
      <c r="H384" s="173"/>
      <c r="I384" s="173"/>
      <c r="J384" s="173"/>
    </row>
    <row r="385" ht="15" customHeight="1">
      <c r="A385" s="173"/>
      <c r="B385" s="174"/>
      <c r="C385" s="174"/>
      <c r="D385" s="173"/>
      <c r="E385" s="174"/>
      <c r="F385" s="174"/>
      <c r="G385" s="173"/>
      <c r="H385" s="173"/>
      <c r="I385" s="173"/>
      <c r="J385" s="173"/>
    </row>
    <row r="386" ht="15" customHeight="1">
      <c r="A386" s="173"/>
      <c r="B386" s="174"/>
      <c r="C386" s="174"/>
      <c r="D386" s="173"/>
      <c r="E386" s="174"/>
      <c r="F386" s="174"/>
      <c r="G386" s="173"/>
      <c r="H386" s="173"/>
      <c r="I386" s="173"/>
      <c r="J386" s="173"/>
    </row>
    <row r="387" ht="15" customHeight="1">
      <c r="A387" s="173"/>
      <c r="B387" s="174"/>
      <c r="C387" s="174"/>
      <c r="D387" s="173"/>
      <c r="E387" s="174"/>
      <c r="F387" s="174"/>
      <c r="G387" s="173"/>
      <c r="H387" s="173"/>
      <c r="I387" s="173"/>
      <c r="J387" s="173"/>
    </row>
    <row r="388" ht="15" customHeight="1">
      <c r="A388" s="173"/>
      <c r="B388" s="174"/>
      <c r="C388" s="174"/>
      <c r="D388" s="173"/>
      <c r="E388" s="174"/>
      <c r="F388" s="174"/>
      <c r="G388" s="173"/>
      <c r="H388" s="173"/>
      <c r="I388" s="173"/>
      <c r="J388" s="173"/>
    </row>
    <row r="389" ht="15" customHeight="1">
      <c r="A389" s="173"/>
      <c r="B389" s="174"/>
      <c r="C389" s="174"/>
      <c r="D389" s="173"/>
      <c r="E389" s="174"/>
      <c r="F389" s="174"/>
      <c r="G389" s="173"/>
      <c r="H389" s="173"/>
      <c r="I389" s="173"/>
      <c r="J389" s="173"/>
    </row>
    <row r="390" ht="15" customHeight="1">
      <c r="A390" s="173"/>
      <c r="B390" s="174"/>
      <c r="C390" s="174"/>
      <c r="D390" s="173"/>
      <c r="E390" s="174"/>
      <c r="F390" s="174"/>
      <c r="G390" s="173"/>
      <c r="H390" s="173"/>
      <c r="I390" s="173"/>
      <c r="J390" s="173"/>
    </row>
    <row r="391" ht="15" customHeight="1">
      <c r="A391" s="173"/>
      <c r="B391" s="174"/>
      <c r="C391" s="174"/>
      <c r="D391" s="173"/>
      <c r="E391" s="174"/>
      <c r="F391" s="174"/>
      <c r="G391" s="173"/>
      <c r="H391" s="173"/>
      <c r="I391" s="173"/>
      <c r="J391" s="173"/>
    </row>
    <row r="392" ht="15" customHeight="1">
      <c r="A392" s="173"/>
      <c r="B392" s="174"/>
      <c r="C392" s="174"/>
      <c r="D392" s="173"/>
      <c r="E392" s="174"/>
      <c r="F392" s="174"/>
      <c r="G392" s="173"/>
      <c r="H392" s="173"/>
      <c r="I392" s="173"/>
      <c r="J392" s="173"/>
    </row>
    <row r="393" ht="15" customHeight="1">
      <c r="A393" s="173"/>
      <c r="B393" s="174"/>
      <c r="C393" s="174"/>
      <c r="D393" s="173"/>
      <c r="E393" s="174"/>
      <c r="F393" s="174"/>
      <c r="G393" s="173"/>
      <c r="H393" s="173"/>
      <c r="I393" s="173"/>
      <c r="J393" s="173"/>
    </row>
    <row r="394" ht="15" customHeight="1">
      <c r="A394" s="173"/>
      <c r="B394" s="174"/>
      <c r="C394" s="174"/>
      <c r="D394" s="173"/>
      <c r="E394" s="174"/>
      <c r="F394" s="174"/>
      <c r="G394" s="173"/>
      <c r="H394" s="173"/>
      <c r="I394" s="173"/>
      <c r="J394" s="173"/>
    </row>
    <row r="395" ht="15" customHeight="1">
      <c r="A395" s="173"/>
      <c r="B395" s="174"/>
      <c r="C395" s="174"/>
      <c r="D395" s="173"/>
      <c r="E395" s="174"/>
      <c r="F395" s="174"/>
      <c r="G395" s="173"/>
      <c r="H395" s="173"/>
      <c r="I395" s="173"/>
      <c r="J395" s="173"/>
    </row>
    <row r="396" ht="15" customHeight="1">
      <c r="A396" s="173"/>
      <c r="B396" s="174"/>
      <c r="C396" s="174"/>
      <c r="D396" s="173"/>
      <c r="E396" s="174"/>
      <c r="F396" s="174"/>
      <c r="G396" s="173"/>
      <c r="H396" s="173"/>
      <c r="I396" s="173"/>
      <c r="J396" s="173"/>
    </row>
    <row r="397" ht="15" customHeight="1">
      <c r="A397" s="173"/>
      <c r="B397" s="174"/>
      <c r="C397" s="174"/>
      <c r="D397" s="173"/>
      <c r="E397" s="174"/>
      <c r="F397" s="174"/>
      <c r="G397" s="173"/>
      <c r="H397" s="173"/>
      <c r="I397" s="173"/>
      <c r="J397" s="173"/>
    </row>
    <row r="398" ht="15" customHeight="1">
      <c r="A398" s="173"/>
      <c r="B398" s="174"/>
      <c r="C398" s="174"/>
      <c r="D398" s="173"/>
      <c r="E398" s="174"/>
      <c r="F398" s="174"/>
      <c r="G398" s="173"/>
      <c r="H398" s="173"/>
      <c r="I398" s="173"/>
      <c r="J398" s="173"/>
    </row>
    <row r="399" ht="15" customHeight="1">
      <c r="A399" s="173"/>
      <c r="B399" s="174"/>
      <c r="C399" s="174"/>
      <c r="D399" s="173"/>
      <c r="E399" s="174"/>
      <c r="F399" s="174"/>
      <c r="G399" s="173"/>
      <c r="H399" s="173"/>
      <c r="I399" s="173"/>
      <c r="J399" s="173"/>
    </row>
    <row r="400" ht="15" customHeight="1">
      <c r="A400" s="173"/>
      <c r="B400" s="174"/>
      <c r="C400" s="174"/>
      <c r="D400" s="173"/>
      <c r="E400" s="174"/>
      <c r="F400" s="174"/>
      <c r="G400" s="173"/>
      <c r="H400" s="173"/>
      <c r="I400" s="173"/>
      <c r="J400" s="173"/>
    </row>
    <row r="401" ht="15" customHeight="1">
      <c r="A401" s="173"/>
      <c r="B401" s="174"/>
      <c r="C401" s="174"/>
      <c r="D401" s="173"/>
      <c r="E401" s="174"/>
      <c r="F401" s="174"/>
      <c r="G401" s="173"/>
      <c r="H401" s="173"/>
      <c r="I401" s="173"/>
      <c r="J401" s="173"/>
    </row>
    <row r="402" ht="15" customHeight="1">
      <c r="A402" s="173"/>
      <c r="B402" s="174"/>
      <c r="C402" s="174"/>
      <c r="D402" s="173"/>
      <c r="E402" s="174"/>
      <c r="F402" s="174"/>
      <c r="G402" s="173"/>
      <c r="H402" s="173"/>
      <c r="I402" s="173"/>
      <c r="J402" s="173"/>
    </row>
    <row r="403" ht="15" customHeight="1">
      <c r="A403" s="173"/>
      <c r="B403" s="174"/>
      <c r="C403" s="174"/>
      <c r="D403" s="173"/>
      <c r="E403" s="174"/>
      <c r="F403" s="174"/>
      <c r="G403" s="173"/>
      <c r="H403" s="173"/>
      <c r="I403" s="173"/>
      <c r="J403" s="173"/>
    </row>
    <row r="404" ht="15" customHeight="1">
      <c r="A404" s="173"/>
      <c r="B404" s="174"/>
      <c r="C404" s="174"/>
      <c r="D404" s="173"/>
      <c r="E404" s="174"/>
      <c r="F404" s="174"/>
      <c r="G404" s="173"/>
      <c r="H404" s="173"/>
      <c r="I404" s="173"/>
      <c r="J404" s="173"/>
    </row>
    <row r="405" ht="15" customHeight="1">
      <c r="A405" s="173"/>
      <c r="B405" s="174"/>
      <c r="C405" s="174"/>
      <c r="D405" s="173"/>
      <c r="E405" s="174"/>
      <c r="F405" s="174"/>
      <c r="G405" s="173"/>
      <c r="H405" s="173"/>
      <c r="I405" s="173"/>
      <c r="J405" s="173"/>
    </row>
    <row r="406" ht="15" customHeight="1">
      <c r="A406" s="173"/>
      <c r="B406" s="174"/>
      <c r="C406" s="174"/>
      <c r="D406" s="173"/>
      <c r="E406" s="174"/>
      <c r="F406" s="174"/>
      <c r="G406" s="173"/>
      <c r="H406" s="173"/>
      <c r="I406" s="173"/>
      <c r="J406" s="173"/>
    </row>
    <row r="407" ht="15" customHeight="1">
      <c r="A407" s="173"/>
      <c r="B407" s="174"/>
      <c r="C407" s="174"/>
      <c r="D407" s="173"/>
      <c r="E407" s="174"/>
      <c r="F407" s="174"/>
      <c r="G407" s="173"/>
      <c r="H407" s="173"/>
      <c r="I407" s="173"/>
      <c r="J407" s="173"/>
    </row>
    <row r="408" ht="15" customHeight="1">
      <c r="A408" s="173"/>
      <c r="B408" s="174"/>
      <c r="C408" s="174"/>
      <c r="D408" s="173"/>
      <c r="E408" s="174"/>
      <c r="F408" s="174"/>
      <c r="G408" s="173"/>
      <c r="H408" s="173"/>
      <c r="I408" s="173"/>
      <c r="J408" s="173"/>
    </row>
    <row r="409" ht="15" customHeight="1">
      <c r="A409" s="173"/>
      <c r="B409" s="174"/>
      <c r="C409" s="174"/>
      <c r="D409" s="173"/>
      <c r="E409" s="174"/>
      <c r="F409" s="174"/>
      <c r="G409" s="173"/>
      <c r="H409" s="173"/>
      <c r="I409" s="173"/>
      <c r="J409" s="173"/>
    </row>
    <row r="410" ht="15" customHeight="1">
      <c r="A410" s="173"/>
      <c r="B410" s="174"/>
      <c r="C410" s="174"/>
      <c r="D410" s="173"/>
      <c r="E410" s="174"/>
      <c r="F410" s="174"/>
      <c r="G410" s="173"/>
      <c r="H410" s="173"/>
      <c r="I410" s="173"/>
      <c r="J410" s="173"/>
    </row>
    <row r="411" ht="15" customHeight="1">
      <c r="A411" s="173"/>
      <c r="B411" s="174"/>
      <c r="C411" s="174"/>
      <c r="D411" s="173"/>
      <c r="E411" s="174"/>
      <c r="F411" s="174"/>
      <c r="G411" s="173"/>
      <c r="H411" s="173"/>
      <c r="I411" s="173"/>
      <c r="J411" s="173"/>
    </row>
    <row r="412" ht="15" customHeight="1">
      <c r="A412" s="173"/>
      <c r="B412" s="174"/>
      <c r="C412" s="174"/>
      <c r="D412" s="173"/>
      <c r="E412" s="174"/>
      <c r="F412" s="174"/>
      <c r="G412" s="173"/>
      <c r="H412" s="173"/>
      <c r="I412" s="173"/>
      <c r="J412" s="173"/>
    </row>
    <row r="413" ht="15" customHeight="1">
      <c r="A413" s="173"/>
      <c r="B413" s="174"/>
      <c r="C413" s="174"/>
      <c r="D413" s="173"/>
      <c r="E413" s="174"/>
      <c r="F413" s="174"/>
      <c r="G413" s="173"/>
      <c r="H413" s="173"/>
      <c r="I413" s="173"/>
      <c r="J413" s="173"/>
    </row>
    <row r="414" ht="15" customHeight="1">
      <c r="A414" s="173"/>
      <c r="B414" s="174"/>
      <c r="C414" s="174"/>
      <c r="D414" s="173"/>
      <c r="E414" s="174"/>
      <c r="F414" s="174"/>
      <c r="G414" s="173"/>
      <c r="H414" s="173"/>
      <c r="I414" s="173"/>
      <c r="J414" s="173"/>
    </row>
    <row r="415" ht="15" customHeight="1">
      <c r="A415" s="173"/>
      <c r="B415" s="174"/>
      <c r="C415" s="174"/>
      <c r="D415" s="173"/>
      <c r="E415" s="174"/>
      <c r="F415" s="174"/>
      <c r="G415" s="173"/>
      <c r="H415" s="173"/>
      <c r="I415" s="173"/>
      <c r="J415" s="173"/>
    </row>
    <row r="416" ht="15" customHeight="1">
      <c r="A416" s="173"/>
      <c r="B416" s="174"/>
      <c r="C416" s="174"/>
      <c r="D416" s="173"/>
      <c r="E416" s="174"/>
      <c r="F416" s="174"/>
      <c r="G416" s="173"/>
      <c r="H416" s="173"/>
      <c r="I416" s="173"/>
      <c r="J416" s="173"/>
    </row>
    <row r="417" ht="15" customHeight="1">
      <c r="A417" s="173"/>
      <c r="B417" s="174"/>
      <c r="C417" s="174"/>
      <c r="D417" s="173"/>
      <c r="E417" s="174"/>
      <c r="F417" s="174"/>
      <c r="G417" s="173"/>
      <c r="H417" s="173"/>
      <c r="I417" s="173"/>
      <c r="J417" s="173"/>
    </row>
    <row r="418" ht="15" customHeight="1">
      <c r="A418" s="173"/>
      <c r="B418" s="174"/>
      <c r="C418" s="174"/>
      <c r="D418" s="173"/>
      <c r="E418" s="174"/>
      <c r="F418" s="174"/>
      <c r="G418" s="173"/>
      <c r="H418" s="173"/>
      <c r="I418" s="173"/>
      <c r="J418" s="173"/>
    </row>
    <row r="419" ht="15" customHeight="1">
      <c r="A419" s="173"/>
      <c r="B419" s="174"/>
      <c r="C419" s="174"/>
      <c r="D419" s="173"/>
      <c r="E419" s="174"/>
      <c r="F419" s="174"/>
      <c r="G419" s="173"/>
      <c r="H419" s="173"/>
      <c r="I419" s="173"/>
      <c r="J419" s="173"/>
    </row>
    <row r="420" ht="15" customHeight="1">
      <c r="A420" s="173"/>
      <c r="B420" s="174"/>
      <c r="C420" s="174"/>
      <c r="D420" s="173"/>
      <c r="E420" s="174"/>
      <c r="F420" s="174"/>
      <c r="G420" s="173"/>
      <c r="H420" s="173"/>
      <c r="I420" s="173"/>
      <c r="J420" s="173"/>
    </row>
    <row r="421" ht="15" customHeight="1">
      <c r="A421" s="173"/>
      <c r="B421" s="174"/>
      <c r="C421" s="174"/>
      <c r="D421" s="173"/>
      <c r="E421" s="174"/>
      <c r="F421" s="174"/>
      <c r="G421" s="173"/>
      <c r="H421" s="173"/>
      <c r="I421" s="173"/>
      <c r="J421" s="173"/>
    </row>
    <row r="422" ht="15" customHeight="1">
      <c r="A422" s="173"/>
      <c r="B422" s="174"/>
      <c r="C422" s="174"/>
      <c r="D422" s="173"/>
      <c r="E422" s="174"/>
      <c r="F422" s="174"/>
      <c r="G422" s="173"/>
      <c r="H422" s="173"/>
      <c r="I422" s="173"/>
      <c r="J422" s="173"/>
    </row>
    <row r="423" ht="15" customHeight="1">
      <c r="A423" s="173"/>
      <c r="B423" s="174"/>
      <c r="C423" s="174"/>
      <c r="D423" s="173"/>
      <c r="E423" s="174"/>
      <c r="F423" s="174"/>
      <c r="G423" s="173"/>
      <c r="H423" s="173"/>
      <c r="I423" s="173"/>
      <c r="J423" s="173"/>
    </row>
    <row r="424" ht="15" customHeight="1">
      <c r="A424" s="173"/>
      <c r="B424" s="174"/>
      <c r="C424" s="174"/>
      <c r="D424" s="173"/>
      <c r="E424" s="174"/>
      <c r="F424" s="174"/>
      <c r="G424" s="173"/>
      <c r="H424" s="173"/>
      <c r="I424" s="173"/>
      <c r="J424" s="173"/>
    </row>
    <row r="425" ht="15" customHeight="1">
      <c r="A425" s="173"/>
      <c r="B425" s="174"/>
      <c r="C425" s="174"/>
      <c r="D425" s="173"/>
      <c r="E425" s="174"/>
      <c r="F425" s="174"/>
      <c r="G425" s="173"/>
      <c r="H425" s="173"/>
      <c r="I425" s="173"/>
      <c r="J425" s="173"/>
    </row>
    <row r="426" ht="15" customHeight="1">
      <c r="A426" s="173"/>
      <c r="B426" s="174"/>
      <c r="C426" s="174"/>
      <c r="D426" s="173"/>
      <c r="E426" s="174"/>
      <c r="F426" s="174"/>
      <c r="G426" s="173"/>
      <c r="H426" s="173"/>
      <c r="I426" s="173"/>
      <c r="J426" s="173"/>
    </row>
    <row r="427" ht="15" customHeight="1">
      <c r="A427" s="173"/>
      <c r="B427" s="174"/>
      <c r="C427" s="174"/>
      <c r="D427" s="173"/>
      <c r="E427" s="174"/>
      <c r="F427" s="174"/>
      <c r="G427" s="173"/>
      <c r="H427" s="173"/>
      <c r="I427" s="173"/>
      <c r="J427" s="173"/>
    </row>
    <row r="428" ht="15" customHeight="1">
      <c r="A428" s="173"/>
      <c r="B428" s="174"/>
      <c r="C428" s="174"/>
      <c r="D428" s="173"/>
      <c r="E428" s="174"/>
      <c r="F428" s="174"/>
      <c r="G428" s="173"/>
      <c r="H428" s="173"/>
      <c r="I428" s="173"/>
      <c r="J428" s="173"/>
    </row>
    <row r="429" ht="15" customHeight="1">
      <c r="A429" s="173"/>
      <c r="B429" s="174"/>
      <c r="C429" s="174"/>
      <c r="D429" s="173"/>
      <c r="E429" s="174"/>
      <c r="F429" s="174"/>
      <c r="G429" s="173"/>
      <c r="H429" s="173"/>
      <c r="I429" s="173"/>
      <c r="J429" s="173"/>
    </row>
    <row r="430" ht="15" customHeight="1">
      <c r="A430" s="173"/>
      <c r="B430" s="174"/>
      <c r="C430" s="174"/>
      <c r="D430" s="173"/>
      <c r="E430" s="174"/>
      <c r="F430" s="174"/>
      <c r="G430" s="173"/>
      <c r="H430" s="173"/>
      <c r="I430" s="173"/>
      <c r="J430" s="173"/>
    </row>
    <row r="431" ht="15" customHeight="1">
      <c r="A431" s="173"/>
      <c r="B431" s="174"/>
      <c r="C431" s="174"/>
      <c r="D431" s="173"/>
      <c r="E431" s="174"/>
      <c r="F431" s="174"/>
      <c r="G431" s="173"/>
      <c r="H431" s="173"/>
      <c r="I431" s="173"/>
      <c r="J431" s="173"/>
    </row>
    <row r="432" ht="15" customHeight="1">
      <c r="A432" s="173"/>
      <c r="B432" s="174"/>
      <c r="C432" s="174"/>
      <c r="D432" s="173"/>
      <c r="E432" s="174"/>
      <c r="F432" s="174"/>
      <c r="G432" s="173"/>
      <c r="H432" s="173"/>
      <c r="I432" s="173"/>
      <c r="J432" s="173"/>
    </row>
    <row r="433" ht="15" customHeight="1">
      <c r="A433" s="173"/>
      <c r="B433" s="174"/>
      <c r="C433" s="174"/>
      <c r="D433" s="173"/>
      <c r="E433" s="174"/>
      <c r="F433" s="174"/>
      <c r="G433" s="173"/>
      <c r="H433" s="173"/>
      <c r="I433" s="173"/>
      <c r="J433" s="173"/>
    </row>
    <row r="434" ht="15" customHeight="1">
      <c r="A434" s="173"/>
      <c r="B434" s="174"/>
      <c r="C434" s="174"/>
      <c r="D434" s="173"/>
      <c r="E434" s="174"/>
      <c r="F434" s="174"/>
      <c r="G434" s="173"/>
      <c r="H434" s="173"/>
      <c r="I434" s="173"/>
      <c r="J434" s="173"/>
    </row>
    <row r="435" ht="15" customHeight="1">
      <c r="A435" s="173"/>
      <c r="B435" s="174"/>
      <c r="C435" s="174"/>
      <c r="D435" s="173"/>
      <c r="E435" s="174"/>
      <c r="F435" s="174"/>
      <c r="G435" s="173"/>
      <c r="H435" s="173"/>
      <c r="I435" s="173"/>
      <c r="J435" s="173"/>
    </row>
    <row r="436" ht="15" customHeight="1">
      <c r="A436" s="173"/>
      <c r="B436" s="174"/>
      <c r="C436" s="174"/>
      <c r="D436" s="173"/>
      <c r="E436" s="174"/>
      <c r="F436" s="174"/>
      <c r="G436" s="173"/>
      <c r="H436" s="173"/>
      <c r="I436" s="173"/>
      <c r="J436" s="173"/>
    </row>
    <row r="437" ht="15" customHeight="1">
      <c r="A437" s="173"/>
      <c r="B437" s="174"/>
      <c r="C437" s="174"/>
      <c r="D437" s="173"/>
      <c r="E437" s="174"/>
      <c r="F437" s="174"/>
      <c r="G437" s="173"/>
      <c r="H437" s="173"/>
      <c r="I437" s="173"/>
      <c r="J437" s="173"/>
    </row>
    <row r="438" ht="15" customHeight="1">
      <c r="A438" s="173"/>
      <c r="B438" s="174"/>
      <c r="C438" s="174"/>
      <c r="D438" s="173"/>
      <c r="E438" s="174"/>
      <c r="F438" s="174"/>
      <c r="G438" s="173"/>
      <c r="H438" s="173"/>
      <c r="I438" s="173"/>
      <c r="J438" s="173"/>
    </row>
    <row r="439" ht="15" customHeight="1">
      <c r="A439" s="173"/>
      <c r="B439" s="174"/>
      <c r="C439" s="174"/>
      <c r="D439" s="173"/>
      <c r="E439" s="174"/>
      <c r="F439" s="174"/>
      <c r="G439" s="173"/>
      <c r="H439" s="173"/>
      <c r="I439" s="173"/>
      <c r="J439" s="173"/>
    </row>
    <row r="440" ht="15" customHeight="1">
      <c r="A440" s="173"/>
      <c r="B440" s="174"/>
      <c r="C440" s="174"/>
      <c r="D440" s="173"/>
      <c r="E440" s="174"/>
      <c r="F440" s="174"/>
      <c r="G440" s="173"/>
      <c r="H440" s="173"/>
      <c r="I440" s="173"/>
      <c r="J440" s="173"/>
    </row>
    <row r="441" ht="15" customHeight="1">
      <c r="A441" s="173"/>
      <c r="B441" s="174"/>
      <c r="C441" s="174"/>
      <c r="D441" s="173"/>
      <c r="E441" s="174"/>
      <c r="F441" s="174"/>
      <c r="G441" s="173"/>
      <c r="H441" s="173"/>
      <c r="I441" s="173"/>
      <c r="J441" s="173"/>
    </row>
    <row r="442" ht="15" customHeight="1">
      <c r="A442" s="173"/>
      <c r="B442" s="174"/>
      <c r="C442" s="174"/>
      <c r="D442" s="173"/>
      <c r="E442" s="174"/>
      <c r="F442" s="174"/>
      <c r="G442" s="173"/>
      <c r="H442" s="173"/>
      <c r="I442" s="173"/>
      <c r="J442" s="173"/>
    </row>
    <row r="443" ht="15" customHeight="1">
      <c r="A443" s="173"/>
      <c r="B443" s="174"/>
      <c r="C443" s="174"/>
      <c r="D443" s="173"/>
      <c r="E443" s="174"/>
      <c r="F443" s="174"/>
      <c r="G443" s="173"/>
      <c r="H443" s="173"/>
      <c r="I443" s="173"/>
      <c r="J443" s="173"/>
    </row>
    <row r="444" ht="15" customHeight="1">
      <c r="A444" s="173"/>
      <c r="B444" s="174"/>
      <c r="C444" s="174"/>
      <c r="D444" s="173"/>
      <c r="E444" s="174"/>
      <c r="F444" s="174"/>
      <c r="G444" s="173"/>
      <c r="H444" s="173"/>
      <c r="I444" s="173"/>
      <c r="J444" s="173"/>
    </row>
    <row r="445" ht="15" customHeight="1">
      <c r="A445" s="173"/>
      <c r="B445" s="174"/>
      <c r="C445" s="174"/>
      <c r="D445" s="173"/>
      <c r="E445" s="174"/>
      <c r="F445" s="174"/>
      <c r="G445" s="173"/>
      <c r="H445" s="173"/>
      <c r="I445" s="173"/>
      <c r="J445" s="173"/>
    </row>
    <row r="446" ht="15" customHeight="1">
      <c r="A446" s="173"/>
      <c r="B446" s="174"/>
      <c r="C446" s="174"/>
      <c r="D446" s="173"/>
      <c r="E446" s="174"/>
      <c r="F446" s="174"/>
      <c r="G446" s="173"/>
      <c r="H446" s="173"/>
      <c r="I446" s="173"/>
      <c r="J446" s="173"/>
    </row>
    <row r="447" ht="15" customHeight="1">
      <c r="A447" s="173"/>
      <c r="B447" s="174"/>
      <c r="C447" s="174"/>
      <c r="D447" s="173"/>
      <c r="E447" s="174"/>
      <c r="F447" s="174"/>
      <c r="G447" s="173"/>
      <c r="H447" s="173"/>
      <c r="I447" s="173"/>
      <c r="J447" s="173"/>
    </row>
    <row r="448" ht="15" customHeight="1">
      <c r="A448" s="173"/>
      <c r="B448" s="174"/>
      <c r="C448" s="174"/>
      <c r="D448" s="173"/>
      <c r="E448" s="174"/>
      <c r="F448" s="174"/>
      <c r="G448" s="173"/>
      <c r="H448" s="173"/>
      <c r="I448" s="173"/>
      <c r="J448" s="173"/>
    </row>
    <row r="449" ht="15" customHeight="1">
      <c r="A449" s="173"/>
      <c r="B449" s="174"/>
      <c r="C449" s="174"/>
      <c r="D449" s="173"/>
      <c r="E449" s="174"/>
      <c r="F449" s="174"/>
      <c r="G449" s="173"/>
      <c r="H449" s="173"/>
      <c r="I449" s="173"/>
      <c r="J449" s="173"/>
    </row>
    <row r="450" ht="15" customHeight="1">
      <c r="A450" s="173"/>
      <c r="B450" s="174"/>
      <c r="C450" s="174"/>
      <c r="D450" s="173"/>
      <c r="E450" s="174"/>
      <c r="F450" s="174"/>
      <c r="G450" s="173"/>
      <c r="H450" s="173"/>
      <c r="I450" s="173"/>
      <c r="J450" s="173"/>
    </row>
    <row r="451" ht="15" customHeight="1">
      <c r="A451" s="173"/>
      <c r="B451" s="174"/>
      <c r="C451" s="174"/>
      <c r="D451" s="173"/>
      <c r="E451" s="174"/>
      <c r="F451" s="174"/>
      <c r="G451" s="173"/>
      <c r="H451" s="173"/>
      <c r="I451" s="173"/>
      <c r="J451" s="173"/>
    </row>
    <row r="452" ht="15" customHeight="1">
      <c r="A452" s="173"/>
      <c r="B452" s="174"/>
      <c r="C452" s="174"/>
      <c r="D452" s="173"/>
      <c r="E452" s="174"/>
      <c r="F452" s="174"/>
      <c r="G452" s="173"/>
      <c r="H452" s="173"/>
      <c r="I452" s="173"/>
      <c r="J452" s="173"/>
    </row>
    <row r="453" ht="15" customHeight="1">
      <c r="A453" s="173"/>
      <c r="B453" s="174"/>
      <c r="C453" s="174"/>
      <c r="D453" s="173"/>
      <c r="E453" s="174"/>
      <c r="F453" s="174"/>
      <c r="G453" s="173"/>
      <c r="H453" s="173"/>
      <c r="I453" s="173"/>
      <c r="J453" s="173"/>
    </row>
    <row r="454" ht="15" customHeight="1">
      <c r="A454" s="173"/>
      <c r="B454" s="174"/>
      <c r="C454" s="174"/>
      <c r="D454" s="173"/>
      <c r="E454" s="174"/>
      <c r="F454" s="174"/>
      <c r="G454" s="173"/>
      <c r="H454" s="173"/>
      <c r="I454" s="173"/>
      <c r="J454" s="173"/>
    </row>
    <row r="455" ht="15" customHeight="1">
      <c r="A455" s="173"/>
      <c r="B455" s="174"/>
      <c r="C455" s="174"/>
      <c r="D455" s="173"/>
      <c r="E455" s="174"/>
      <c r="F455" s="174"/>
      <c r="G455" s="173"/>
      <c r="H455" s="173"/>
      <c r="I455" s="173"/>
      <c r="J455" s="173"/>
    </row>
    <row r="456" ht="15" customHeight="1">
      <c r="A456" s="173"/>
      <c r="B456" s="174"/>
      <c r="C456" s="174"/>
      <c r="D456" s="173"/>
      <c r="E456" s="174"/>
      <c r="F456" s="174"/>
      <c r="G456" s="173"/>
      <c r="H456" s="173"/>
      <c r="I456" s="173"/>
      <c r="J456" s="173"/>
    </row>
    <row r="457" ht="15" customHeight="1">
      <c r="A457" s="173"/>
      <c r="B457" s="174"/>
      <c r="C457" s="174"/>
      <c r="D457" s="173"/>
      <c r="E457" s="174"/>
      <c r="F457" s="174"/>
      <c r="G457" s="173"/>
      <c r="H457" s="173"/>
      <c r="I457" s="173"/>
      <c r="J457" s="173"/>
    </row>
    <row r="458" ht="15" customHeight="1">
      <c r="A458" s="173"/>
      <c r="B458" s="174"/>
      <c r="C458" s="174"/>
      <c r="D458" s="173"/>
      <c r="E458" s="174"/>
      <c r="F458" s="174"/>
      <c r="G458" s="173"/>
      <c r="H458" s="173"/>
      <c r="I458" s="173"/>
      <c r="J458" s="173"/>
    </row>
    <row r="459" ht="15" customHeight="1">
      <c r="A459" s="173"/>
      <c r="B459" s="174"/>
      <c r="C459" s="174"/>
      <c r="D459" s="173"/>
      <c r="E459" s="174"/>
      <c r="F459" s="174"/>
      <c r="G459" s="173"/>
      <c r="H459" s="173"/>
      <c r="I459" s="173"/>
      <c r="J459" s="173"/>
    </row>
    <row r="460" ht="15" customHeight="1">
      <c r="A460" s="173"/>
      <c r="B460" s="174"/>
      <c r="C460" s="174"/>
      <c r="D460" s="173"/>
      <c r="E460" s="174"/>
      <c r="F460" s="174"/>
      <c r="G460" s="173"/>
      <c r="H460" s="173"/>
      <c r="I460" s="173"/>
      <c r="J460" s="173"/>
    </row>
    <row r="461" ht="15" customHeight="1">
      <c r="A461" s="173"/>
      <c r="B461" s="174"/>
      <c r="C461" s="174"/>
      <c r="D461" s="173"/>
      <c r="E461" s="174"/>
      <c r="F461" s="174"/>
      <c r="G461" s="173"/>
      <c r="H461" s="173"/>
      <c r="I461" s="173"/>
      <c r="J461" s="173"/>
    </row>
    <row r="462" ht="15" customHeight="1">
      <c r="A462" s="173"/>
      <c r="B462" s="174"/>
      <c r="C462" s="174"/>
      <c r="D462" s="173"/>
      <c r="E462" s="174"/>
      <c r="F462" s="174"/>
      <c r="G462" s="173"/>
      <c r="H462" s="173"/>
      <c r="I462" s="173"/>
      <c r="J462" s="173"/>
    </row>
    <row r="463" ht="15" customHeight="1">
      <c r="A463" s="173"/>
      <c r="B463" s="174"/>
      <c r="C463" s="174"/>
      <c r="D463" s="173"/>
      <c r="E463" s="174"/>
      <c r="F463" s="174"/>
      <c r="G463" s="173"/>
      <c r="H463" s="173"/>
      <c r="I463" s="173"/>
      <c r="J463" s="173"/>
    </row>
    <row r="464" ht="15" customHeight="1">
      <c r="A464" s="173"/>
      <c r="B464" s="174"/>
      <c r="C464" s="174"/>
      <c r="D464" s="173"/>
      <c r="E464" s="174"/>
      <c r="F464" s="174"/>
      <c r="G464" s="173"/>
      <c r="H464" s="173"/>
      <c r="I464" s="173"/>
      <c r="J464" s="173"/>
    </row>
    <row r="465" ht="15" customHeight="1">
      <c r="A465" s="173"/>
      <c r="B465" s="174"/>
      <c r="C465" s="174"/>
      <c r="D465" s="173"/>
      <c r="E465" s="174"/>
      <c r="F465" s="174"/>
      <c r="G465" s="173"/>
      <c r="H465" s="173"/>
      <c r="I465" s="173"/>
      <c r="J465" s="173"/>
    </row>
    <row r="466" ht="15" customHeight="1">
      <c r="A466" s="173"/>
      <c r="B466" s="174"/>
      <c r="C466" s="174"/>
      <c r="D466" s="173"/>
      <c r="E466" s="174"/>
      <c r="F466" s="174"/>
      <c r="G466" s="173"/>
      <c r="H466" s="173"/>
      <c r="I466" s="173"/>
      <c r="J466" s="173"/>
    </row>
    <row r="467" ht="15" customHeight="1">
      <c r="A467" s="173"/>
      <c r="B467" s="174"/>
      <c r="C467" s="174"/>
      <c r="D467" s="173"/>
      <c r="E467" s="174"/>
      <c r="F467" s="174"/>
      <c r="G467" s="173"/>
      <c r="H467" s="173"/>
      <c r="I467" s="173"/>
      <c r="J467" s="173"/>
    </row>
    <row r="468" ht="15" customHeight="1">
      <c r="A468" s="173"/>
      <c r="B468" s="174"/>
      <c r="C468" s="174"/>
      <c r="D468" s="173"/>
      <c r="E468" s="174"/>
      <c r="F468" s="174"/>
      <c r="G468" s="173"/>
      <c r="H468" s="173"/>
      <c r="I468" s="173"/>
      <c r="J468" s="173"/>
    </row>
    <row r="469" ht="15" customHeight="1">
      <c r="A469" s="173"/>
      <c r="B469" s="174"/>
      <c r="C469" s="174"/>
      <c r="D469" s="173"/>
      <c r="E469" s="174"/>
      <c r="F469" s="174"/>
      <c r="G469" s="173"/>
      <c r="H469" s="173"/>
      <c r="I469" s="173"/>
      <c r="J469" s="173"/>
    </row>
    <row r="470" ht="15" customHeight="1">
      <c r="A470" s="173"/>
      <c r="B470" s="174"/>
      <c r="C470" s="174"/>
      <c r="D470" s="173"/>
      <c r="E470" s="174"/>
      <c r="F470" s="174"/>
      <c r="G470" s="173"/>
      <c r="H470" s="173"/>
      <c r="I470" s="173"/>
      <c r="J470" s="173"/>
    </row>
    <row r="471" ht="15" customHeight="1">
      <c r="A471" s="173"/>
      <c r="B471" s="174"/>
      <c r="C471" s="174"/>
      <c r="D471" s="173"/>
      <c r="E471" s="174"/>
      <c r="F471" s="174"/>
      <c r="G471" s="173"/>
      <c r="H471" s="173"/>
      <c r="I471" s="173"/>
      <c r="J471" s="173"/>
    </row>
    <row r="472" ht="15" customHeight="1">
      <c r="A472" s="173"/>
      <c r="B472" s="174"/>
      <c r="C472" s="174"/>
      <c r="D472" s="173"/>
      <c r="E472" s="174"/>
      <c r="F472" s="174"/>
      <c r="G472" s="173"/>
      <c r="H472" s="173"/>
      <c r="I472" s="173"/>
      <c r="J472" s="173"/>
    </row>
    <row r="473" ht="15" customHeight="1">
      <c r="A473" s="173"/>
      <c r="B473" s="174"/>
      <c r="C473" s="174"/>
      <c r="D473" s="173"/>
      <c r="E473" s="174"/>
      <c r="F473" s="174"/>
      <c r="G473" s="173"/>
      <c r="H473" s="173"/>
      <c r="I473" s="173"/>
      <c r="J473" s="173"/>
    </row>
    <row r="474" ht="15" customHeight="1">
      <c r="A474" s="173"/>
      <c r="B474" s="174"/>
      <c r="C474" s="174"/>
      <c r="D474" s="173"/>
      <c r="E474" s="174"/>
      <c r="F474" s="174"/>
      <c r="G474" s="173"/>
      <c r="H474" s="173"/>
      <c r="I474" s="173"/>
      <c r="J474" s="173"/>
    </row>
    <row r="475" ht="15" customHeight="1">
      <c r="A475" s="173"/>
      <c r="B475" s="174"/>
      <c r="C475" s="174"/>
      <c r="D475" s="173"/>
      <c r="E475" s="174"/>
      <c r="F475" s="174"/>
      <c r="G475" s="173"/>
      <c r="H475" s="173"/>
      <c r="I475" s="173"/>
      <c r="J475" s="173"/>
    </row>
    <row r="476" ht="15" customHeight="1">
      <c r="A476" s="173"/>
      <c r="B476" s="174"/>
      <c r="C476" s="174"/>
      <c r="D476" s="173"/>
      <c r="E476" s="174"/>
      <c r="F476" s="174"/>
      <c r="G476" s="173"/>
      <c r="H476" s="173"/>
      <c r="I476" s="173"/>
      <c r="J476" s="173"/>
    </row>
    <row r="477" ht="15" customHeight="1">
      <c r="A477" s="173"/>
      <c r="B477" s="174"/>
      <c r="C477" s="174"/>
      <c r="D477" s="173"/>
      <c r="E477" s="174"/>
      <c r="F477" s="174"/>
      <c r="G477" s="173"/>
      <c r="H477" s="173"/>
      <c r="I477" s="173"/>
      <c r="J477" s="173"/>
    </row>
    <row r="478" ht="15" customHeight="1">
      <c r="A478" s="173"/>
      <c r="B478" s="174"/>
      <c r="C478" s="174"/>
      <c r="D478" s="173"/>
      <c r="E478" s="174"/>
      <c r="F478" s="174"/>
      <c r="G478" s="173"/>
      <c r="H478" s="173"/>
      <c r="I478" s="173"/>
      <c r="J478" s="173"/>
    </row>
    <row r="479" ht="15" customHeight="1">
      <c r="A479" s="173"/>
      <c r="B479" s="174"/>
      <c r="C479" s="174"/>
      <c r="D479" s="173"/>
      <c r="E479" s="174"/>
      <c r="F479" s="174"/>
      <c r="G479" s="173"/>
      <c r="H479" s="173"/>
      <c r="I479" s="173"/>
      <c r="J479" s="173"/>
    </row>
    <row r="480" ht="15" customHeight="1">
      <c r="A480" s="173"/>
      <c r="B480" s="174"/>
      <c r="C480" s="174"/>
      <c r="D480" s="173"/>
      <c r="E480" s="174"/>
      <c r="F480" s="174"/>
      <c r="G480" s="173"/>
      <c r="H480" s="173"/>
      <c r="I480" s="173"/>
      <c r="J480" s="173"/>
    </row>
    <row r="481" ht="15" customHeight="1">
      <c r="A481" s="173"/>
      <c r="B481" s="174"/>
      <c r="C481" s="174"/>
      <c r="D481" s="173"/>
      <c r="E481" s="174"/>
      <c r="F481" s="174"/>
      <c r="G481" s="173"/>
      <c r="H481" s="173"/>
      <c r="I481" s="173"/>
      <c r="J481" s="173"/>
    </row>
    <row r="482" ht="15" customHeight="1">
      <c r="A482" s="173"/>
      <c r="B482" s="174"/>
      <c r="C482" s="174"/>
      <c r="D482" s="173"/>
      <c r="E482" s="174"/>
      <c r="F482" s="174"/>
      <c r="G482" s="173"/>
      <c r="H482" s="173"/>
      <c r="I482" s="173"/>
      <c r="J482" s="173"/>
    </row>
    <row r="483" ht="15" customHeight="1">
      <c r="A483" s="173"/>
      <c r="B483" s="174"/>
      <c r="C483" s="174"/>
      <c r="D483" s="173"/>
      <c r="E483" s="174"/>
      <c r="F483" s="174"/>
      <c r="G483" s="173"/>
      <c r="H483" s="173"/>
      <c r="I483" s="173"/>
      <c r="J483" s="173"/>
    </row>
    <row r="484" ht="15" customHeight="1">
      <c r="A484" s="173"/>
      <c r="B484" s="174"/>
      <c r="C484" s="174"/>
      <c r="D484" s="173"/>
      <c r="E484" s="174"/>
      <c r="F484" s="174"/>
      <c r="G484" s="173"/>
      <c r="H484" s="173"/>
      <c r="I484" s="173"/>
      <c r="J484" s="173"/>
    </row>
    <row r="485" ht="15" customHeight="1">
      <c r="A485" s="173"/>
      <c r="B485" s="174"/>
      <c r="C485" s="174"/>
      <c r="D485" s="173"/>
      <c r="E485" s="174"/>
      <c r="F485" s="174"/>
      <c r="G485" s="173"/>
      <c r="H485" s="173"/>
      <c r="I485" s="173"/>
      <c r="J485" s="173"/>
    </row>
    <row r="486" ht="15" customHeight="1">
      <c r="A486" s="173"/>
      <c r="B486" s="174"/>
      <c r="C486" s="174"/>
      <c r="D486" s="173"/>
      <c r="E486" s="174"/>
      <c r="F486" s="174"/>
      <c r="G486" s="173"/>
      <c r="H486" s="173"/>
      <c r="I486" s="173"/>
      <c r="J486" s="173"/>
    </row>
    <row r="487" ht="15" customHeight="1">
      <c r="A487" s="173"/>
      <c r="B487" s="174"/>
      <c r="C487" s="174"/>
      <c r="D487" s="173"/>
      <c r="E487" s="174"/>
      <c r="F487" s="174"/>
      <c r="G487" s="173"/>
      <c r="H487" s="173"/>
      <c r="I487" s="173"/>
      <c r="J487" s="173"/>
    </row>
    <row r="488" ht="15" customHeight="1">
      <c r="A488" s="173"/>
      <c r="B488" s="174"/>
      <c r="C488" s="174"/>
      <c r="D488" s="173"/>
      <c r="E488" s="174"/>
      <c r="F488" s="174"/>
      <c r="G488" s="173"/>
      <c r="H488" s="173"/>
      <c r="I488" s="173"/>
      <c r="J488" s="173"/>
    </row>
    <row r="489" ht="15" customHeight="1">
      <c r="A489" s="173"/>
      <c r="B489" s="174"/>
      <c r="C489" s="174"/>
      <c r="D489" s="173"/>
      <c r="E489" s="174"/>
      <c r="F489" s="174"/>
      <c r="G489" s="173"/>
      <c r="H489" s="173"/>
      <c r="I489" s="173"/>
      <c r="J489" s="173"/>
    </row>
    <row r="490" ht="15" customHeight="1">
      <c r="A490" s="173"/>
      <c r="B490" s="174"/>
      <c r="C490" s="174"/>
      <c r="D490" s="173"/>
      <c r="E490" s="174"/>
      <c r="F490" s="174"/>
      <c r="G490" s="173"/>
      <c r="H490" s="173"/>
      <c r="I490" s="173"/>
      <c r="J490" s="173"/>
    </row>
    <row r="491" ht="15" customHeight="1">
      <c r="A491" s="173"/>
      <c r="B491" s="174"/>
      <c r="C491" s="174"/>
      <c r="D491" s="173"/>
      <c r="E491" s="174"/>
      <c r="F491" s="174"/>
      <c r="G491" s="173"/>
      <c r="H491" s="173"/>
      <c r="I491" s="173"/>
      <c r="J491" s="173"/>
    </row>
    <row r="492" ht="15" customHeight="1">
      <c r="A492" s="173"/>
      <c r="B492" s="174"/>
      <c r="C492" s="174"/>
      <c r="D492" s="173"/>
      <c r="E492" s="174"/>
      <c r="F492" s="174"/>
      <c r="G492" s="173"/>
      <c r="H492" s="173"/>
      <c r="I492" s="173"/>
      <c r="J492" s="173"/>
    </row>
    <row r="493" ht="15" customHeight="1">
      <c r="A493" s="173"/>
      <c r="B493" s="174"/>
      <c r="C493" s="174"/>
      <c r="D493" s="173"/>
      <c r="E493" s="174"/>
      <c r="F493" s="174"/>
      <c r="G493" s="173"/>
      <c r="H493" s="173"/>
      <c r="I493" s="173"/>
      <c r="J493" s="173"/>
    </row>
    <row r="494" ht="15" customHeight="1">
      <c r="A494" s="173"/>
      <c r="B494" s="174"/>
      <c r="C494" s="174"/>
      <c r="D494" s="173"/>
      <c r="E494" s="174"/>
      <c r="F494" s="174"/>
      <c r="G494" s="173"/>
      <c r="H494" s="173"/>
      <c r="I494" s="173"/>
      <c r="J494" s="173"/>
    </row>
    <row r="495" ht="15" customHeight="1">
      <c r="A495" s="173"/>
      <c r="B495" s="174"/>
      <c r="C495" s="174"/>
      <c r="D495" s="173"/>
      <c r="E495" s="174"/>
      <c r="F495" s="174"/>
      <c r="G495" s="173"/>
      <c r="H495" s="173"/>
      <c r="I495" s="173"/>
      <c r="J495" s="173"/>
    </row>
    <row r="496" ht="15" customHeight="1">
      <c r="A496" s="173"/>
      <c r="B496" s="174"/>
      <c r="C496" s="174"/>
      <c r="D496" s="173"/>
      <c r="E496" s="174"/>
      <c r="F496" s="174"/>
      <c r="G496" s="173"/>
      <c r="H496" s="173"/>
      <c r="I496" s="173"/>
      <c r="J496" s="173"/>
    </row>
    <row r="497" ht="15" customHeight="1">
      <c r="A497" s="173"/>
      <c r="B497" s="174"/>
      <c r="C497" s="174"/>
      <c r="D497" s="173"/>
      <c r="E497" s="174"/>
      <c r="F497" s="174"/>
      <c r="G497" s="173"/>
      <c r="H497" s="173"/>
      <c r="I497" s="173"/>
      <c r="J497" s="173"/>
    </row>
    <row r="498" ht="15" customHeight="1">
      <c r="A498" s="173"/>
      <c r="B498" s="174"/>
      <c r="C498" s="174"/>
      <c r="D498" s="173"/>
      <c r="E498" s="174"/>
      <c r="F498" s="174"/>
      <c r="G498" s="173"/>
      <c r="H498" s="173"/>
      <c r="I498" s="173"/>
      <c r="J498" s="173"/>
    </row>
    <row r="499" ht="15" customHeight="1">
      <c r="A499" s="173"/>
      <c r="B499" s="174"/>
      <c r="C499" s="174"/>
      <c r="D499" s="173"/>
      <c r="E499" s="174"/>
      <c r="F499" s="174"/>
      <c r="G499" s="173"/>
      <c r="H499" s="173"/>
      <c r="I499" s="173"/>
      <c r="J499" s="173"/>
    </row>
    <row r="500" ht="15" customHeight="1">
      <c r="A500" s="173"/>
      <c r="B500" s="174"/>
      <c r="C500" s="174"/>
      <c r="D500" s="173"/>
      <c r="E500" s="174"/>
      <c r="F500" s="174"/>
      <c r="G500" s="173"/>
      <c r="H500" s="173"/>
      <c r="I500" s="173"/>
      <c r="J500" s="173"/>
    </row>
    <row r="501" ht="15" customHeight="1">
      <c r="A501" s="173"/>
      <c r="B501" s="174"/>
      <c r="C501" s="174"/>
      <c r="D501" s="173"/>
      <c r="E501" s="174"/>
      <c r="F501" s="174"/>
      <c r="G501" s="173"/>
      <c r="H501" s="173"/>
      <c r="I501" s="173"/>
      <c r="J501" s="173"/>
    </row>
    <row r="502" ht="15" customHeight="1">
      <c r="A502" s="173"/>
      <c r="B502" s="174"/>
      <c r="C502" s="174"/>
      <c r="D502" s="173"/>
      <c r="E502" s="174"/>
      <c r="F502" s="174"/>
      <c r="G502" s="173"/>
      <c r="H502" s="173"/>
      <c r="I502" s="173"/>
      <c r="J502" s="173"/>
    </row>
    <row r="503" ht="15" customHeight="1">
      <c r="A503" s="173"/>
      <c r="B503" s="174"/>
      <c r="C503" s="174"/>
      <c r="D503" s="173"/>
      <c r="E503" s="174"/>
      <c r="F503" s="174"/>
      <c r="G503" s="173"/>
      <c r="H503" s="173"/>
      <c r="I503" s="173"/>
      <c r="J503" s="173"/>
    </row>
    <row r="504" ht="15" customHeight="1">
      <c r="A504" s="173"/>
      <c r="B504" s="174"/>
      <c r="C504" s="174"/>
      <c r="D504" s="173"/>
      <c r="E504" s="174"/>
      <c r="F504" s="174"/>
      <c r="G504" s="173"/>
      <c r="H504" s="173"/>
      <c r="I504" s="173"/>
      <c r="J504" s="173"/>
    </row>
    <row r="505" ht="15" customHeight="1">
      <c r="A505" s="173"/>
      <c r="B505" s="174"/>
      <c r="C505" s="174"/>
      <c r="D505" s="173"/>
      <c r="E505" s="174"/>
      <c r="F505" s="174"/>
      <c r="G505" s="173"/>
      <c r="H505" s="173"/>
      <c r="I505" s="173"/>
      <c r="J505" s="173"/>
    </row>
    <row r="506" ht="15" customHeight="1">
      <c r="A506" s="173"/>
      <c r="B506" s="174"/>
      <c r="C506" s="174"/>
      <c r="D506" s="173"/>
      <c r="E506" s="174"/>
      <c r="F506" s="174"/>
      <c r="G506" s="173"/>
      <c r="H506" s="173"/>
      <c r="I506" s="173"/>
      <c r="J506" s="173"/>
    </row>
    <row r="507" ht="15" customHeight="1">
      <c r="A507" s="173"/>
      <c r="B507" s="174"/>
      <c r="C507" s="174"/>
      <c r="D507" s="173"/>
      <c r="E507" s="174"/>
      <c r="F507" s="174"/>
      <c r="G507" s="173"/>
      <c r="H507" s="173"/>
      <c r="I507" s="173"/>
      <c r="J507" s="173"/>
    </row>
    <row r="508" ht="15" customHeight="1">
      <c r="A508" s="173"/>
      <c r="B508" s="174"/>
      <c r="C508" s="174"/>
      <c r="D508" s="173"/>
      <c r="E508" s="174"/>
      <c r="F508" s="174"/>
      <c r="G508" s="173"/>
      <c r="H508" s="173"/>
      <c r="I508" s="173"/>
      <c r="J508" s="173"/>
    </row>
    <row r="509" ht="15" customHeight="1">
      <c r="A509" s="173"/>
      <c r="B509" s="174"/>
      <c r="C509" s="174"/>
      <c r="D509" s="173"/>
      <c r="E509" s="174"/>
      <c r="F509" s="174"/>
      <c r="G509" s="173"/>
      <c r="H509" s="173"/>
      <c r="I509" s="173"/>
      <c r="J509" s="173"/>
    </row>
    <row r="510" ht="15" customHeight="1">
      <c r="A510" s="173"/>
      <c r="B510" s="174"/>
      <c r="C510" s="174"/>
      <c r="D510" s="173"/>
      <c r="E510" s="174"/>
      <c r="F510" s="174"/>
      <c r="G510" s="173"/>
      <c r="H510" s="173"/>
      <c r="I510" s="173"/>
      <c r="J510" s="173"/>
    </row>
    <row r="511" ht="15" customHeight="1">
      <c r="A511" s="173"/>
      <c r="B511" s="174"/>
      <c r="C511" s="174"/>
      <c r="D511" s="173"/>
      <c r="E511" s="174"/>
      <c r="F511" s="174"/>
      <c r="G511" s="173"/>
      <c r="H511" s="173"/>
      <c r="I511" s="173"/>
      <c r="J511" s="173"/>
    </row>
    <row r="512" ht="15" customHeight="1">
      <c r="A512" s="173"/>
      <c r="B512" s="174"/>
      <c r="C512" s="174"/>
      <c r="D512" s="173"/>
      <c r="E512" s="174"/>
      <c r="F512" s="174"/>
      <c r="G512" s="173"/>
      <c r="H512" s="173"/>
      <c r="I512" s="173"/>
      <c r="J512" s="173"/>
    </row>
    <row r="513" ht="15" customHeight="1">
      <c r="A513" s="173"/>
      <c r="B513" s="174"/>
      <c r="C513" s="174"/>
      <c r="D513" s="173"/>
      <c r="E513" s="174"/>
      <c r="F513" s="174"/>
      <c r="G513" s="173"/>
      <c r="H513" s="173"/>
      <c r="I513" s="173"/>
      <c r="J513" s="173"/>
    </row>
    <row r="514" ht="15" customHeight="1">
      <c r="A514" s="173"/>
      <c r="B514" s="174"/>
      <c r="C514" s="174"/>
      <c r="D514" s="173"/>
      <c r="E514" s="174"/>
      <c r="F514" s="174"/>
      <c r="G514" s="173"/>
      <c r="H514" s="173"/>
      <c r="I514" s="173"/>
      <c r="J514" s="173"/>
    </row>
    <row r="515" ht="15" customHeight="1">
      <c r="A515" s="173"/>
      <c r="B515" s="174"/>
      <c r="C515" s="174"/>
      <c r="D515" s="173"/>
      <c r="E515" s="174"/>
      <c r="F515" s="174"/>
      <c r="G515" s="173"/>
      <c r="H515" s="173"/>
      <c r="I515" s="173"/>
      <c r="J515" s="173"/>
    </row>
    <row r="516" ht="15" customHeight="1">
      <c r="A516" s="173"/>
      <c r="B516" s="174"/>
      <c r="C516" s="174"/>
      <c r="D516" s="173"/>
      <c r="E516" s="174"/>
      <c r="F516" s="174"/>
      <c r="G516" s="173"/>
      <c r="H516" s="173"/>
      <c r="I516" s="173"/>
      <c r="J516" s="173"/>
    </row>
    <row r="517" ht="15" customHeight="1">
      <c r="A517" s="173"/>
      <c r="B517" s="174"/>
      <c r="C517" s="174"/>
      <c r="D517" s="173"/>
      <c r="E517" s="174"/>
      <c r="F517" s="174"/>
      <c r="G517" s="173"/>
      <c r="H517" s="173"/>
      <c r="I517" s="173"/>
      <c r="J517" s="173"/>
    </row>
    <row r="518" ht="15" customHeight="1">
      <c r="A518" s="173"/>
      <c r="B518" s="174"/>
      <c r="C518" s="174"/>
      <c r="D518" s="173"/>
      <c r="E518" s="174"/>
      <c r="F518" s="174"/>
      <c r="G518" s="173"/>
      <c r="H518" s="173"/>
      <c r="I518" s="173"/>
      <c r="J518" s="173"/>
    </row>
    <row r="519" ht="15" customHeight="1">
      <c r="A519" s="173"/>
      <c r="B519" s="174"/>
      <c r="C519" s="174"/>
      <c r="D519" s="173"/>
      <c r="E519" s="174"/>
      <c r="F519" s="174"/>
      <c r="G519" s="173"/>
      <c r="H519" s="173"/>
      <c r="I519" s="173"/>
      <c r="J519" s="173"/>
    </row>
    <row r="520" ht="15" customHeight="1">
      <c r="A520" s="173"/>
      <c r="B520" s="174"/>
      <c r="C520" s="174"/>
      <c r="D520" s="173"/>
      <c r="E520" s="174"/>
      <c r="F520" s="174"/>
      <c r="G520" s="173"/>
      <c r="H520" s="173"/>
      <c r="I520" s="173"/>
      <c r="J520" s="173"/>
    </row>
    <row r="521" ht="15" customHeight="1">
      <c r="A521" s="173"/>
      <c r="B521" s="174"/>
      <c r="C521" s="174"/>
      <c r="D521" s="173"/>
      <c r="E521" s="174"/>
      <c r="F521" s="174"/>
      <c r="G521" s="173"/>
      <c r="H521" s="173"/>
      <c r="I521" s="173"/>
      <c r="J521" s="173"/>
    </row>
    <row r="522" ht="15" customHeight="1">
      <c r="A522" s="173"/>
      <c r="B522" s="174"/>
      <c r="C522" s="174"/>
      <c r="D522" s="173"/>
      <c r="E522" s="174"/>
      <c r="F522" s="174"/>
      <c r="G522" s="173"/>
      <c r="H522" s="173"/>
      <c r="I522" s="173"/>
      <c r="J522" s="173"/>
    </row>
    <row r="523" ht="15" customHeight="1">
      <c r="A523" s="173"/>
      <c r="B523" s="174"/>
      <c r="C523" s="174"/>
      <c r="D523" s="173"/>
      <c r="E523" s="174"/>
      <c r="F523" s="174"/>
      <c r="G523" s="173"/>
      <c r="H523" s="173"/>
      <c r="I523" s="173"/>
      <c r="J523" s="173"/>
    </row>
    <row r="524" ht="15" customHeight="1">
      <c r="A524" s="173"/>
      <c r="B524" s="174"/>
      <c r="C524" s="174"/>
      <c r="D524" s="173"/>
      <c r="E524" s="174"/>
      <c r="F524" s="174"/>
      <c r="G524" s="173"/>
      <c r="H524" s="173"/>
      <c r="I524" s="173"/>
      <c r="J524" s="173"/>
    </row>
    <row r="525" ht="15" customHeight="1">
      <c r="A525" s="173"/>
      <c r="B525" s="174"/>
      <c r="C525" s="174"/>
      <c r="D525" s="173"/>
      <c r="E525" s="174"/>
      <c r="F525" s="174"/>
      <c r="G525" s="173"/>
      <c r="H525" s="173"/>
      <c r="I525" s="173"/>
      <c r="J525" s="173"/>
    </row>
    <row r="526" ht="15" customHeight="1">
      <c r="A526" s="173"/>
      <c r="B526" s="174"/>
      <c r="C526" s="174"/>
      <c r="D526" s="173"/>
      <c r="E526" s="174"/>
      <c r="F526" s="174"/>
      <c r="G526" s="173"/>
      <c r="H526" s="173"/>
      <c r="I526" s="173"/>
      <c r="J526" s="173"/>
    </row>
    <row r="527" ht="15" customHeight="1">
      <c r="A527" s="173"/>
      <c r="B527" s="174"/>
      <c r="C527" s="174"/>
      <c r="D527" s="173"/>
      <c r="E527" s="174"/>
      <c r="F527" s="174"/>
      <c r="G527" s="173"/>
      <c r="H527" s="173"/>
      <c r="I527" s="173"/>
      <c r="J527" s="173"/>
    </row>
    <row r="528" ht="15" customHeight="1">
      <c r="A528" s="173"/>
      <c r="B528" s="174"/>
      <c r="C528" s="174"/>
      <c r="D528" s="173"/>
      <c r="E528" s="174"/>
      <c r="F528" s="174"/>
      <c r="G528" s="173"/>
      <c r="H528" s="173"/>
      <c r="I528" s="173"/>
      <c r="J528" s="173"/>
    </row>
    <row r="529" ht="15" customHeight="1">
      <c r="A529" s="173"/>
      <c r="B529" s="174"/>
      <c r="C529" s="174"/>
      <c r="D529" s="173"/>
      <c r="E529" s="174"/>
      <c r="F529" s="174"/>
      <c r="G529" s="173"/>
      <c r="H529" s="173"/>
      <c r="I529" s="173"/>
      <c r="J529" s="173"/>
    </row>
    <row r="530" ht="15" customHeight="1">
      <c r="A530" s="173"/>
      <c r="B530" s="174"/>
      <c r="C530" s="174"/>
      <c r="D530" s="173"/>
      <c r="E530" s="174"/>
      <c r="F530" s="174"/>
      <c r="G530" s="173"/>
      <c r="H530" s="173"/>
      <c r="I530" s="173"/>
      <c r="J530" s="173"/>
    </row>
    <row r="531" ht="15" customHeight="1">
      <c r="A531" s="173"/>
      <c r="B531" s="174"/>
      <c r="C531" s="174"/>
      <c r="D531" s="173"/>
      <c r="E531" s="174"/>
      <c r="F531" s="174"/>
      <c r="G531" s="173"/>
      <c r="H531" s="173"/>
      <c r="I531" s="173"/>
      <c r="J531" s="173"/>
    </row>
    <row r="532" ht="15" customHeight="1">
      <c r="A532" s="173"/>
      <c r="B532" s="174"/>
      <c r="C532" s="174"/>
      <c r="D532" s="173"/>
      <c r="E532" s="174"/>
      <c r="F532" s="174"/>
      <c r="G532" s="173"/>
      <c r="H532" s="173"/>
      <c r="I532" s="173"/>
      <c r="J532" s="173"/>
    </row>
    <row r="533" ht="15" customHeight="1">
      <c r="A533" s="173"/>
      <c r="B533" s="174"/>
      <c r="C533" s="174"/>
      <c r="D533" s="173"/>
      <c r="E533" s="174"/>
      <c r="F533" s="174"/>
      <c r="G533" s="173"/>
      <c r="H533" s="173"/>
      <c r="I533" s="173"/>
      <c r="J533" s="173"/>
    </row>
    <row r="534" ht="15" customHeight="1">
      <c r="A534" s="173"/>
      <c r="B534" s="174"/>
      <c r="C534" s="174"/>
      <c r="D534" s="173"/>
      <c r="E534" s="174"/>
      <c r="F534" s="174"/>
      <c r="G534" s="173"/>
      <c r="H534" s="173"/>
      <c r="I534" s="173"/>
      <c r="J534" s="173"/>
    </row>
    <row r="535" ht="15" customHeight="1">
      <c r="A535" s="173"/>
      <c r="B535" s="174"/>
      <c r="C535" s="174"/>
      <c r="D535" s="173"/>
      <c r="E535" s="174"/>
      <c r="F535" s="174"/>
      <c r="G535" s="173"/>
      <c r="H535" s="173"/>
      <c r="I535" s="173"/>
      <c r="J535" s="173"/>
    </row>
    <row r="536" ht="15" customHeight="1">
      <c r="A536" s="173"/>
      <c r="B536" s="174"/>
      <c r="C536" s="174"/>
      <c r="D536" s="173"/>
      <c r="E536" s="174"/>
      <c r="F536" s="174"/>
      <c r="G536" s="173"/>
      <c r="H536" s="173"/>
      <c r="I536" s="173"/>
      <c r="J536" s="173"/>
    </row>
    <row r="537" ht="15" customHeight="1">
      <c r="A537" s="173"/>
      <c r="B537" s="174"/>
      <c r="C537" s="174"/>
      <c r="D537" s="173"/>
      <c r="E537" s="174"/>
      <c r="F537" s="174"/>
      <c r="G537" s="173"/>
      <c r="H537" s="173"/>
      <c r="I537" s="173"/>
      <c r="J537" s="173"/>
    </row>
    <row r="538" ht="15" customHeight="1">
      <c r="A538" s="173"/>
      <c r="B538" s="174"/>
      <c r="C538" s="174"/>
      <c r="D538" s="173"/>
      <c r="E538" s="174"/>
      <c r="F538" s="174"/>
      <c r="G538" s="173"/>
      <c r="H538" s="173"/>
      <c r="I538" s="173"/>
      <c r="J538" s="173"/>
    </row>
    <row r="539" ht="15" customHeight="1">
      <c r="A539" s="173"/>
      <c r="B539" s="174"/>
      <c r="C539" s="174"/>
      <c r="D539" s="173"/>
      <c r="E539" s="174"/>
      <c r="F539" s="174"/>
      <c r="G539" s="173"/>
      <c r="H539" s="173"/>
      <c r="I539" s="173"/>
      <c r="J539" s="173"/>
    </row>
    <row r="540" ht="15" customHeight="1">
      <c r="A540" s="173"/>
      <c r="B540" s="174"/>
      <c r="C540" s="174"/>
      <c r="D540" s="173"/>
      <c r="E540" s="174"/>
      <c r="F540" s="174"/>
      <c r="G540" s="173"/>
      <c r="H540" s="173"/>
      <c r="I540" s="173"/>
      <c r="J540" s="173"/>
    </row>
    <row r="541" ht="15" customHeight="1">
      <c r="A541" s="173"/>
      <c r="B541" s="174"/>
      <c r="C541" s="174"/>
      <c r="D541" s="173"/>
      <c r="E541" s="174"/>
      <c r="F541" s="174"/>
      <c r="G541" s="173"/>
      <c r="H541" s="173"/>
      <c r="I541" s="173"/>
      <c r="J541" s="173"/>
    </row>
    <row r="542" ht="15" customHeight="1">
      <c r="A542" s="173"/>
      <c r="B542" s="174"/>
      <c r="C542" s="174"/>
      <c r="D542" s="173"/>
      <c r="E542" s="174"/>
      <c r="F542" s="174"/>
      <c r="G542" s="173"/>
      <c r="H542" s="173"/>
      <c r="I542" s="173"/>
      <c r="J542" s="173"/>
    </row>
    <row r="543" ht="15" customHeight="1">
      <c r="A543" s="173"/>
      <c r="B543" s="174"/>
      <c r="C543" s="174"/>
      <c r="D543" s="173"/>
      <c r="E543" s="174"/>
      <c r="F543" s="174"/>
      <c r="G543" s="173"/>
      <c r="H543" s="173"/>
      <c r="I543" s="173"/>
      <c r="J543" s="173"/>
    </row>
    <row r="544" ht="15" customHeight="1">
      <c r="A544" s="173"/>
      <c r="B544" s="174"/>
      <c r="C544" s="174"/>
      <c r="D544" s="173"/>
      <c r="E544" s="174"/>
      <c r="F544" s="174"/>
      <c r="G544" s="173"/>
      <c r="H544" s="173"/>
      <c r="I544" s="173"/>
      <c r="J544" s="173"/>
    </row>
    <row r="545" ht="15" customHeight="1">
      <c r="A545" s="173"/>
      <c r="B545" s="174"/>
      <c r="C545" s="174"/>
      <c r="D545" s="173"/>
      <c r="E545" s="174"/>
      <c r="F545" s="174"/>
      <c r="G545" s="173"/>
      <c r="H545" s="173"/>
      <c r="I545" s="173"/>
      <c r="J545" s="173"/>
    </row>
    <row r="546" ht="15" customHeight="1">
      <c r="A546" s="173"/>
      <c r="B546" s="174"/>
      <c r="C546" s="174"/>
      <c r="D546" s="173"/>
      <c r="E546" s="174"/>
      <c r="F546" s="174"/>
      <c r="G546" s="173"/>
      <c r="H546" s="173"/>
      <c r="I546" s="173"/>
      <c r="J546" s="173"/>
    </row>
    <row r="547" ht="15" customHeight="1">
      <c r="A547" s="173"/>
      <c r="B547" s="174"/>
      <c r="C547" s="174"/>
      <c r="D547" s="173"/>
      <c r="E547" s="174"/>
      <c r="F547" s="174"/>
      <c r="G547" s="173"/>
      <c r="H547" s="173"/>
      <c r="I547" s="173"/>
      <c r="J547" s="173"/>
    </row>
    <row r="548" ht="15" customHeight="1">
      <c r="A548" s="173"/>
      <c r="B548" s="174"/>
      <c r="C548" s="174"/>
      <c r="D548" s="173"/>
      <c r="E548" s="174"/>
      <c r="F548" s="174"/>
      <c r="G548" s="173"/>
      <c r="H548" s="173"/>
      <c r="I548" s="173"/>
      <c r="J548" s="173"/>
    </row>
    <row r="549" ht="15" customHeight="1">
      <c r="A549" s="173"/>
      <c r="B549" s="174"/>
      <c r="C549" s="174"/>
      <c r="D549" s="173"/>
      <c r="E549" s="174"/>
      <c r="F549" s="174"/>
      <c r="G549" s="173"/>
      <c r="H549" s="173"/>
      <c r="I549" s="173"/>
      <c r="J549" s="173"/>
    </row>
    <row r="550" ht="15" customHeight="1">
      <c r="A550" s="173"/>
      <c r="B550" s="174"/>
      <c r="C550" s="174"/>
      <c r="D550" s="173"/>
      <c r="E550" s="174"/>
      <c r="F550" s="174"/>
      <c r="G550" s="173"/>
      <c r="H550" s="173"/>
      <c r="I550" s="173"/>
      <c r="J550" s="173"/>
    </row>
    <row r="551" ht="15" customHeight="1">
      <c r="A551" s="173"/>
      <c r="B551" s="174"/>
      <c r="C551" s="174"/>
      <c r="D551" s="173"/>
      <c r="E551" s="174"/>
      <c r="F551" s="174"/>
      <c r="G551" s="173"/>
      <c r="H551" s="173"/>
      <c r="I551" s="173"/>
      <c r="J551" s="173"/>
    </row>
    <row r="552" ht="15" customHeight="1">
      <c r="A552" s="173"/>
      <c r="B552" s="174"/>
      <c r="C552" s="174"/>
      <c r="D552" s="173"/>
      <c r="E552" s="174"/>
      <c r="F552" s="174"/>
      <c r="G552" s="173"/>
      <c r="H552" s="173"/>
      <c r="I552" s="173"/>
      <c r="J552" s="173"/>
    </row>
    <row r="553" ht="15" customHeight="1">
      <c r="A553" s="173"/>
      <c r="B553" s="174"/>
      <c r="C553" s="174"/>
      <c r="D553" s="173"/>
      <c r="E553" s="174"/>
      <c r="F553" s="174"/>
      <c r="G553" s="173"/>
      <c r="H553" s="173"/>
      <c r="I553" s="173"/>
      <c r="J553" s="173"/>
    </row>
    <row r="554" ht="15" customHeight="1">
      <c r="A554" s="173"/>
      <c r="B554" s="174"/>
      <c r="C554" s="174"/>
      <c r="D554" s="173"/>
      <c r="E554" s="174"/>
      <c r="F554" s="174"/>
      <c r="G554" s="173"/>
      <c r="H554" s="173"/>
      <c r="I554" s="173"/>
      <c r="J554" s="173"/>
    </row>
    <row r="555" ht="15" customHeight="1">
      <c r="A555" s="173"/>
      <c r="B555" s="174"/>
      <c r="C555" s="174"/>
      <c r="D555" s="173"/>
      <c r="E555" s="174"/>
      <c r="F555" s="174"/>
      <c r="G555" s="173"/>
      <c r="H555" s="173"/>
      <c r="I555" s="173"/>
      <c r="J555" s="173"/>
    </row>
    <row r="556" ht="15" customHeight="1">
      <c r="A556" s="173"/>
      <c r="B556" s="174"/>
      <c r="C556" s="174"/>
      <c r="D556" s="173"/>
      <c r="E556" s="174"/>
      <c r="F556" s="174"/>
      <c r="G556" s="173"/>
      <c r="H556" s="173"/>
      <c r="I556" s="173"/>
      <c r="J556" s="173"/>
    </row>
    <row r="557" ht="15" customHeight="1">
      <c r="A557" s="173"/>
      <c r="B557" s="174"/>
      <c r="C557" s="174"/>
      <c r="D557" s="173"/>
      <c r="E557" s="174"/>
      <c r="F557" s="174"/>
      <c r="G557" s="173"/>
      <c r="H557" s="173"/>
      <c r="I557" s="173"/>
      <c r="J557" s="173"/>
    </row>
    <row r="558" ht="15" customHeight="1">
      <c r="A558" s="173"/>
      <c r="B558" s="174"/>
      <c r="C558" s="174"/>
      <c r="D558" s="173"/>
      <c r="E558" s="174"/>
      <c r="F558" s="174"/>
      <c r="G558" s="173"/>
      <c r="H558" s="173"/>
      <c r="I558" s="173"/>
      <c r="J558" s="173"/>
    </row>
    <row r="559" ht="15" customHeight="1">
      <c r="A559" s="173"/>
      <c r="B559" s="174"/>
      <c r="C559" s="174"/>
      <c r="D559" s="173"/>
      <c r="E559" s="174"/>
      <c r="F559" s="174"/>
      <c r="G559" s="173"/>
      <c r="H559" s="173"/>
      <c r="I559" s="173"/>
      <c r="J559" s="173"/>
    </row>
    <row r="560" ht="15" customHeight="1">
      <c r="A560" s="173"/>
      <c r="B560" s="174"/>
      <c r="C560" s="174"/>
      <c r="D560" s="173"/>
      <c r="E560" s="174"/>
      <c r="F560" s="174"/>
      <c r="G560" s="173"/>
      <c r="H560" s="173"/>
      <c r="I560" s="173"/>
      <c r="J560" s="173"/>
    </row>
    <row r="561" ht="15" customHeight="1">
      <c r="A561" s="173"/>
      <c r="B561" s="174"/>
      <c r="C561" s="174"/>
      <c r="D561" s="173"/>
      <c r="E561" s="174"/>
      <c r="F561" s="174"/>
      <c r="G561" s="173"/>
      <c r="H561" s="173"/>
      <c r="I561" s="173"/>
      <c r="J561" s="173"/>
    </row>
    <row r="562" ht="15" customHeight="1">
      <c r="A562" s="173"/>
      <c r="B562" s="174"/>
      <c r="C562" s="174"/>
      <c r="D562" s="173"/>
      <c r="E562" s="174"/>
      <c r="F562" s="174"/>
      <c r="G562" s="173"/>
      <c r="H562" s="173"/>
      <c r="I562" s="173"/>
      <c r="J562" s="173"/>
    </row>
    <row r="563" ht="15" customHeight="1">
      <c r="A563" s="173"/>
      <c r="B563" s="174"/>
      <c r="C563" s="174"/>
      <c r="D563" s="173"/>
      <c r="E563" s="174"/>
      <c r="F563" s="174"/>
      <c r="G563" s="173"/>
      <c r="H563" s="173"/>
      <c r="I563" s="173"/>
      <c r="J563" s="173"/>
    </row>
    <row r="564" ht="15" customHeight="1">
      <c r="A564" s="173"/>
      <c r="B564" s="174"/>
      <c r="C564" s="174"/>
      <c r="D564" s="173"/>
      <c r="E564" s="174"/>
      <c r="F564" s="174"/>
      <c r="G564" s="173"/>
      <c r="H564" s="173"/>
      <c r="I564" s="173"/>
      <c r="J564" s="173"/>
    </row>
    <row r="565" ht="15" customHeight="1">
      <c r="A565" s="173"/>
      <c r="B565" s="174"/>
      <c r="C565" s="174"/>
      <c r="D565" s="173"/>
      <c r="E565" s="174"/>
      <c r="F565" s="174"/>
      <c r="G565" s="173"/>
      <c r="H565" s="173"/>
      <c r="I565" s="173"/>
      <c r="J565" s="173"/>
    </row>
    <row r="566" ht="15" customHeight="1">
      <c r="A566" s="173"/>
      <c r="B566" s="174"/>
      <c r="C566" s="174"/>
      <c r="D566" s="173"/>
      <c r="E566" s="174"/>
      <c r="F566" s="174"/>
      <c r="G566" s="173"/>
      <c r="H566" s="173"/>
      <c r="I566" s="173"/>
      <c r="J566" s="173"/>
    </row>
    <row r="567" ht="15" customHeight="1">
      <c r="A567" s="173"/>
      <c r="B567" s="174"/>
      <c r="C567" s="174"/>
      <c r="D567" s="173"/>
      <c r="E567" s="174"/>
      <c r="F567" s="174"/>
      <c r="G567" s="173"/>
      <c r="H567" s="173"/>
      <c r="I567" s="173"/>
      <c r="J567" s="173"/>
    </row>
    <row r="568" ht="15" customHeight="1">
      <c r="A568" s="173"/>
      <c r="B568" s="174"/>
      <c r="C568" s="174"/>
      <c r="D568" s="173"/>
      <c r="E568" s="174"/>
      <c r="F568" s="174"/>
      <c r="G568" s="173"/>
      <c r="H568" s="173"/>
      <c r="I568" s="173"/>
      <c r="J568" s="173"/>
    </row>
    <row r="569" ht="15" customHeight="1">
      <c r="A569" s="173"/>
      <c r="B569" s="174"/>
      <c r="C569" s="174"/>
      <c r="D569" s="173"/>
      <c r="E569" s="174"/>
      <c r="F569" s="174"/>
      <c r="G569" s="173"/>
      <c r="H569" s="173"/>
      <c r="I569" s="173"/>
      <c r="J569" s="173"/>
    </row>
    <row r="570" ht="15" customHeight="1">
      <c r="A570" s="173"/>
      <c r="B570" s="174"/>
      <c r="C570" s="174"/>
      <c r="D570" s="173"/>
      <c r="E570" s="174"/>
      <c r="F570" s="174"/>
      <c r="G570" s="173"/>
      <c r="H570" s="173"/>
      <c r="I570" s="173"/>
      <c r="J570" s="173"/>
    </row>
    <row r="571" ht="15" customHeight="1">
      <c r="A571" s="173"/>
      <c r="B571" s="174"/>
      <c r="C571" s="174"/>
      <c r="D571" s="173"/>
      <c r="E571" s="174"/>
      <c r="F571" s="174"/>
      <c r="G571" s="173"/>
      <c r="H571" s="173"/>
      <c r="I571" s="173"/>
      <c r="J571" s="173"/>
    </row>
    <row r="572" ht="15" customHeight="1">
      <c r="A572" s="173"/>
      <c r="B572" s="174"/>
      <c r="C572" s="174"/>
      <c r="D572" s="173"/>
      <c r="E572" s="174"/>
      <c r="F572" s="174"/>
      <c r="G572" s="173"/>
      <c r="H572" s="173"/>
      <c r="I572" s="173"/>
      <c r="J572" s="173"/>
    </row>
    <row r="573" ht="15" customHeight="1">
      <c r="A573" s="173"/>
      <c r="B573" s="174"/>
      <c r="C573" s="174"/>
      <c r="D573" s="173"/>
      <c r="E573" s="174"/>
      <c r="F573" s="174"/>
      <c r="G573" s="173"/>
      <c r="H573" s="173"/>
      <c r="I573" s="173"/>
      <c r="J573" s="173"/>
    </row>
    <row r="574" ht="15" customHeight="1">
      <c r="A574" s="173"/>
      <c r="B574" s="174"/>
      <c r="C574" s="174"/>
      <c r="D574" s="173"/>
      <c r="E574" s="174"/>
      <c r="F574" s="174"/>
      <c r="G574" s="173"/>
      <c r="H574" s="173"/>
      <c r="I574" s="173"/>
      <c r="J574" s="173"/>
    </row>
    <row r="575" ht="15" customHeight="1">
      <c r="A575" s="173"/>
      <c r="B575" s="174"/>
      <c r="C575" s="174"/>
      <c r="D575" s="173"/>
      <c r="E575" s="174"/>
      <c r="F575" s="174"/>
      <c r="G575" s="173"/>
      <c r="H575" s="173"/>
      <c r="I575" s="173"/>
      <c r="J575" s="173"/>
    </row>
    <row r="576" ht="15" customHeight="1">
      <c r="A576" s="173"/>
      <c r="B576" s="174"/>
      <c r="C576" s="174"/>
      <c r="D576" s="173"/>
      <c r="E576" s="174"/>
      <c r="F576" s="174"/>
      <c r="G576" s="173"/>
      <c r="H576" s="173"/>
      <c r="I576" s="173"/>
      <c r="J576" s="173"/>
    </row>
    <row r="577" ht="15" customHeight="1">
      <c r="A577" s="173"/>
      <c r="B577" s="174"/>
      <c r="C577" s="174"/>
      <c r="D577" s="173"/>
      <c r="E577" s="174"/>
      <c r="F577" s="174"/>
      <c r="G577" s="173"/>
      <c r="H577" s="173"/>
      <c r="I577" s="173"/>
      <c r="J577" s="173"/>
    </row>
    <row r="578" ht="15" customHeight="1">
      <c r="A578" s="173"/>
      <c r="B578" s="174"/>
      <c r="C578" s="174"/>
      <c r="D578" s="173"/>
      <c r="E578" s="174"/>
      <c r="F578" s="174"/>
      <c r="G578" s="173"/>
      <c r="H578" s="173"/>
      <c r="I578" s="173"/>
      <c r="J578" s="173"/>
    </row>
    <row r="579" ht="15" customHeight="1">
      <c r="A579" s="173"/>
      <c r="B579" s="174"/>
      <c r="C579" s="174"/>
      <c r="D579" s="173"/>
      <c r="E579" s="174"/>
      <c r="F579" s="174"/>
      <c r="G579" s="173"/>
      <c r="H579" s="173"/>
      <c r="I579" s="173"/>
      <c r="J579" s="173"/>
    </row>
    <row r="580" ht="15" customHeight="1">
      <c r="A580" s="173"/>
      <c r="B580" s="174"/>
      <c r="C580" s="174"/>
      <c r="D580" s="173"/>
      <c r="E580" s="174"/>
      <c r="F580" s="174"/>
      <c r="G580" s="173"/>
      <c r="H580" s="173"/>
      <c r="I580" s="173"/>
      <c r="J580" s="173"/>
    </row>
    <row r="581" ht="15" customHeight="1">
      <c r="A581" s="173"/>
      <c r="B581" s="174"/>
      <c r="C581" s="174"/>
      <c r="D581" s="173"/>
      <c r="E581" s="174"/>
      <c r="F581" s="174"/>
      <c r="G581" s="173"/>
      <c r="H581" s="173"/>
      <c r="I581" s="173"/>
      <c r="J581" s="173"/>
    </row>
    <row r="582" ht="15" customHeight="1">
      <c r="A582" s="173"/>
      <c r="B582" s="174"/>
      <c r="C582" s="174"/>
      <c r="D582" s="173"/>
      <c r="E582" s="174"/>
      <c r="F582" s="174"/>
      <c r="G582" s="173"/>
      <c r="H582" s="173"/>
      <c r="I582" s="173"/>
      <c r="J582" s="173"/>
    </row>
    <row r="583" ht="15" customHeight="1">
      <c r="A583" s="173"/>
      <c r="B583" s="174"/>
      <c r="C583" s="174"/>
      <c r="D583" s="173"/>
      <c r="E583" s="174"/>
      <c r="F583" s="174"/>
      <c r="G583" s="173"/>
      <c r="H583" s="173"/>
      <c r="I583" s="173"/>
      <c r="J583" s="173"/>
    </row>
    <row r="584" ht="15" customHeight="1">
      <c r="A584" s="173"/>
      <c r="B584" s="174"/>
      <c r="C584" s="174"/>
      <c r="D584" s="173"/>
      <c r="E584" s="174"/>
      <c r="F584" s="174"/>
      <c r="G584" s="173"/>
      <c r="H584" s="173"/>
      <c r="I584" s="173"/>
      <c r="J584" s="173"/>
    </row>
    <row r="585" ht="15" customHeight="1">
      <c r="A585" s="173"/>
      <c r="B585" s="174"/>
      <c r="C585" s="174"/>
      <c r="D585" s="173"/>
      <c r="E585" s="174"/>
      <c r="F585" s="174"/>
      <c r="G585" s="173"/>
      <c r="H585" s="173"/>
      <c r="I585" s="173"/>
      <c r="J585" s="173"/>
    </row>
    <row r="586" ht="15" customHeight="1">
      <c r="A586" s="173"/>
      <c r="B586" s="174"/>
      <c r="C586" s="174"/>
      <c r="D586" s="173"/>
      <c r="E586" s="174"/>
      <c r="F586" s="174"/>
      <c r="G586" s="173"/>
      <c r="H586" s="173"/>
      <c r="I586" s="173"/>
      <c r="J586" s="173"/>
    </row>
    <row r="587" ht="15" customHeight="1">
      <c r="A587" s="173"/>
      <c r="B587" s="174"/>
      <c r="C587" s="174"/>
      <c r="D587" s="173"/>
      <c r="E587" s="174"/>
      <c r="F587" s="174"/>
      <c r="G587" s="173"/>
      <c r="H587" s="173"/>
      <c r="I587" s="173"/>
      <c r="J587" s="173"/>
    </row>
    <row r="588" ht="15" customHeight="1">
      <c r="A588" s="173"/>
      <c r="B588" s="174"/>
      <c r="C588" s="174"/>
      <c r="D588" s="173"/>
      <c r="E588" s="174"/>
      <c r="F588" s="174"/>
      <c r="G588" s="173"/>
      <c r="H588" s="173"/>
      <c r="I588" s="173"/>
      <c r="J588" s="173"/>
    </row>
    <row r="589" ht="15" customHeight="1">
      <c r="A589" s="173"/>
      <c r="B589" s="174"/>
      <c r="C589" s="174"/>
      <c r="D589" s="173"/>
      <c r="E589" s="174"/>
      <c r="F589" s="174"/>
      <c r="G589" s="173"/>
      <c r="H589" s="173"/>
      <c r="I589" s="173"/>
      <c r="J589" s="173"/>
    </row>
    <row r="590" ht="15" customHeight="1">
      <c r="A590" s="173"/>
      <c r="B590" s="174"/>
      <c r="C590" s="174"/>
      <c r="D590" s="173"/>
      <c r="E590" s="174"/>
      <c r="F590" s="174"/>
      <c r="G590" s="173"/>
      <c r="H590" s="173"/>
      <c r="I590" s="173"/>
      <c r="J590" s="173"/>
    </row>
    <row r="591" ht="15" customHeight="1">
      <c r="A591" s="173"/>
      <c r="B591" s="174"/>
      <c r="C591" s="174"/>
      <c r="D591" s="173"/>
      <c r="E591" s="174"/>
      <c r="F591" s="174"/>
      <c r="G591" s="173"/>
      <c r="H591" s="173"/>
      <c r="I591" s="173"/>
      <c r="J591" s="173"/>
    </row>
    <row r="592" ht="15" customHeight="1">
      <c r="A592" s="173"/>
      <c r="B592" s="174"/>
      <c r="C592" s="174"/>
      <c r="D592" s="173"/>
      <c r="E592" s="174"/>
      <c r="F592" s="174"/>
      <c r="G592" s="173"/>
      <c r="H592" s="173"/>
      <c r="I592" s="173"/>
      <c r="J592" s="173"/>
    </row>
    <row r="593" ht="15" customHeight="1">
      <c r="A593" s="173"/>
      <c r="B593" s="174"/>
      <c r="C593" s="174"/>
      <c r="D593" s="173"/>
      <c r="E593" s="174"/>
      <c r="F593" s="174"/>
      <c r="G593" s="173"/>
      <c r="H593" s="173"/>
      <c r="I593" s="173"/>
      <c r="J593" s="173"/>
    </row>
    <row r="594" ht="15" customHeight="1">
      <c r="A594" s="173"/>
      <c r="B594" s="174"/>
      <c r="C594" s="174"/>
      <c r="D594" s="173"/>
      <c r="E594" s="174"/>
      <c r="F594" s="174"/>
      <c r="G594" s="173"/>
      <c r="H594" s="173"/>
      <c r="I594" s="173"/>
      <c r="J594" s="173"/>
    </row>
    <row r="595" ht="15" customHeight="1">
      <c r="A595" s="173"/>
      <c r="B595" s="174"/>
      <c r="C595" s="174"/>
      <c r="D595" s="173"/>
      <c r="E595" s="174"/>
      <c r="F595" s="174"/>
      <c r="G595" s="173"/>
      <c r="H595" s="173"/>
      <c r="I595" s="173"/>
      <c r="J595" s="173"/>
    </row>
    <row r="596" ht="15" customHeight="1">
      <c r="A596" s="173"/>
      <c r="B596" s="174"/>
      <c r="C596" s="174"/>
      <c r="D596" s="173"/>
      <c r="E596" s="174"/>
      <c r="F596" s="174"/>
      <c r="G596" s="173"/>
      <c r="H596" s="173"/>
      <c r="I596" s="173"/>
      <c r="J596" s="173"/>
    </row>
    <row r="597" ht="15" customHeight="1">
      <c r="A597" s="173"/>
      <c r="B597" s="174"/>
      <c r="C597" s="174"/>
      <c r="D597" s="173"/>
      <c r="E597" s="174"/>
      <c r="F597" s="174"/>
      <c r="G597" s="173"/>
      <c r="H597" s="173"/>
      <c r="I597" s="173"/>
      <c r="J597" s="173"/>
    </row>
    <row r="598" ht="15" customHeight="1">
      <c r="A598" s="173"/>
      <c r="B598" s="174"/>
      <c r="C598" s="174"/>
      <c r="D598" s="173"/>
      <c r="E598" s="174"/>
      <c r="F598" s="174"/>
      <c r="G598" s="173"/>
      <c r="H598" s="173"/>
      <c r="I598" s="173"/>
      <c r="J598" s="173"/>
    </row>
    <row r="599" ht="15" customHeight="1">
      <c r="A599" s="173"/>
      <c r="B599" s="174"/>
      <c r="C599" s="174"/>
      <c r="D599" s="173"/>
      <c r="E599" s="174"/>
      <c r="F599" s="174"/>
      <c r="G599" s="173"/>
      <c r="H599" s="173"/>
      <c r="I599" s="173"/>
      <c r="J599" s="173"/>
    </row>
    <row r="600" ht="15" customHeight="1">
      <c r="A600" s="173"/>
      <c r="B600" s="174"/>
      <c r="C600" s="174"/>
      <c r="D600" s="173"/>
      <c r="E600" s="174"/>
      <c r="F600" s="174"/>
      <c r="G600" s="173"/>
      <c r="H600" s="173"/>
      <c r="I600" s="173"/>
      <c r="J600" s="173"/>
    </row>
    <row r="601" ht="15" customHeight="1">
      <c r="A601" s="173"/>
      <c r="B601" s="174"/>
      <c r="C601" s="174"/>
      <c r="D601" s="173"/>
      <c r="E601" s="174"/>
      <c r="F601" s="174"/>
      <c r="G601" s="173"/>
      <c r="H601" s="173"/>
      <c r="I601" s="173"/>
      <c r="J601" s="173"/>
    </row>
    <row r="602" ht="15" customHeight="1">
      <c r="A602" s="173"/>
      <c r="B602" s="174"/>
      <c r="C602" s="174"/>
      <c r="D602" s="173"/>
      <c r="E602" s="174"/>
      <c r="F602" s="174"/>
      <c r="G602" s="173"/>
      <c r="H602" s="173"/>
      <c r="I602" s="173"/>
      <c r="J602" s="173"/>
    </row>
    <row r="603" ht="15" customHeight="1">
      <c r="A603" s="173"/>
      <c r="B603" s="174"/>
      <c r="C603" s="174"/>
      <c r="D603" s="173"/>
      <c r="E603" s="174"/>
      <c r="F603" s="174"/>
      <c r="G603" s="173"/>
      <c r="H603" s="173"/>
      <c r="I603" s="173"/>
      <c r="J603" s="173"/>
    </row>
    <row r="604" ht="15" customHeight="1">
      <c r="A604" s="173"/>
      <c r="B604" s="174"/>
      <c r="C604" s="174"/>
      <c r="D604" s="173"/>
      <c r="E604" s="174"/>
      <c r="F604" s="174"/>
      <c r="G604" s="173"/>
      <c r="H604" s="173"/>
      <c r="I604" s="173"/>
      <c r="J604" s="173"/>
    </row>
    <row r="605" ht="15" customHeight="1">
      <c r="A605" s="173"/>
      <c r="B605" s="174"/>
      <c r="C605" s="174"/>
      <c r="D605" s="173"/>
      <c r="E605" s="174"/>
      <c r="F605" s="174"/>
      <c r="G605" s="173"/>
      <c r="H605" s="173"/>
      <c r="I605" s="173"/>
      <c r="J605" s="173"/>
    </row>
    <row r="606" ht="15" customHeight="1">
      <c r="A606" s="173"/>
      <c r="B606" s="174"/>
      <c r="C606" s="174"/>
      <c r="D606" s="173"/>
      <c r="E606" s="174"/>
      <c r="F606" s="174"/>
      <c r="G606" s="173"/>
      <c r="H606" s="173"/>
      <c r="I606" s="173"/>
      <c r="J606" s="173"/>
    </row>
    <row r="607" ht="15" customHeight="1">
      <c r="A607" s="173"/>
      <c r="B607" s="174"/>
      <c r="C607" s="174"/>
      <c r="D607" s="173"/>
      <c r="E607" s="174"/>
      <c r="F607" s="174"/>
      <c r="G607" s="173"/>
      <c r="H607" s="173"/>
      <c r="I607" s="173"/>
      <c r="J607" s="173"/>
    </row>
    <row r="608" ht="15" customHeight="1">
      <c r="A608" s="173"/>
      <c r="B608" s="174"/>
      <c r="C608" s="174"/>
      <c r="D608" s="173"/>
      <c r="E608" s="174"/>
      <c r="F608" s="174"/>
      <c r="G608" s="173"/>
      <c r="H608" s="173"/>
      <c r="I608" s="173"/>
      <c r="J608" s="173"/>
    </row>
    <row r="609" ht="15" customHeight="1">
      <c r="A609" s="173"/>
      <c r="B609" s="174"/>
      <c r="C609" s="174"/>
      <c r="D609" s="173"/>
      <c r="E609" s="174"/>
      <c r="F609" s="174"/>
      <c r="G609" s="173"/>
      <c r="H609" s="173"/>
      <c r="I609" s="173"/>
      <c r="J609" s="173"/>
    </row>
    <row r="610" ht="15" customHeight="1">
      <c r="A610" s="173"/>
      <c r="B610" s="174"/>
      <c r="C610" s="174"/>
      <c r="D610" s="173"/>
      <c r="E610" s="174"/>
      <c r="F610" s="174"/>
      <c r="G610" s="173"/>
      <c r="H610" s="173"/>
      <c r="I610" s="173"/>
      <c r="J610" s="173"/>
    </row>
    <row r="611" ht="15" customHeight="1">
      <c r="A611" s="173"/>
      <c r="B611" s="174"/>
      <c r="C611" s="174"/>
      <c r="D611" s="173"/>
      <c r="E611" s="174"/>
      <c r="F611" s="174"/>
      <c r="G611" s="173"/>
      <c r="H611" s="173"/>
      <c r="I611" s="173"/>
      <c r="J611" s="173"/>
    </row>
    <row r="612" ht="15" customHeight="1">
      <c r="A612" s="173"/>
      <c r="B612" s="174"/>
      <c r="C612" s="174"/>
      <c r="D612" s="173"/>
      <c r="E612" s="174"/>
      <c r="F612" s="174"/>
      <c r="G612" s="173"/>
      <c r="H612" s="173"/>
      <c r="I612" s="173"/>
      <c r="J612" s="173"/>
    </row>
    <row r="613" ht="15" customHeight="1">
      <c r="A613" s="173"/>
      <c r="B613" s="174"/>
      <c r="C613" s="174"/>
      <c r="D613" s="173"/>
      <c r="E613" s="174"/>
      <c r="F613" s="174"/>
      <c r="G613" s="173"/>
      <c r="H613" s="173"/>
      <c r="I613" s="173"/>
      <c r="J613" s="173"/>
    </row>
    <row r="614" ht="15" customHeight="1">
      <c r="A614" s="173"/>
      <c r="B614" s="174"/>
      <c r="C614" s="174"/>
      <c r="D614" s="173"/>
      <c r="E614" s="174"/>
      <c r="F614" s="174"/>
      <c r="G614" s="173"/>
      <c r="H614" s="173"/>
      <c r="I614" s="173"/>
      <c r="J614" s="173"/>
    </row>
    <row r="615" ht="15" customHeight="1">
      <c r="A615" s="173"/>
      <c r="B615" s="174"/>
      <c r="C615" s="174"/>
      <c r="D615" s="173"/>
      <c r="E615" s="174"/>
      <c r="F615" s="174"/>
      <c r="G615" s="173"/>
      <c r="H615" s="173"/>
      <c r="I615" s="173"/>
      <c r="J615" s="173"/>
    </row>
    <row r="616" ht="15" customHeight="1">
      <c r="A616" s="173"/>
      <c r="B616" s="174"/>
      <c r="C616" s="174"/>
      <c r="D616" s="173"/>
      <c r="E616" s="174"/>
      <c r="F616" s="174"/>
      <c r="G616" s="173"/>
      <c r="H616" s="173"/>
      <c r="I616" s="173"/>
      <c r="J616" s="173"/>
    </row>
    <row r="617" ht="15" customHeight="1">
      <c r="A617" s="173"/>
      <c r="B617" s="174"/>
      <c r="C617" s="174"/>
      <c r="D617" s="173"/>
      <c r="E617" s="174"/>
      <c r="F617" s="174"/>
      <c r="G617" s="173"/>
      <c r="H617" s="173"/>
      <c r="I617" s="173"/>
      <c r="J617" s="173"/>
    </row>
    <row r="618" ht="15" customHeight="1">
      <c r="A618" s="173"/>
      <c r="B618" s="174"/>
      <c r="C618" s="174"/>
      <c r="D618" s="173"/>
      <c r="E618" s="174"/>
      <c r="F618" s="174"/>
      <c r="G618" s="173"/>
      <c r="H618" s="173"/>
      <c r="I618" s="173"/>
      <c r="J618" s="173"/>
    </row>
    <row r="619" ht="15" customHeight="1">
      <c r="A619" s="173"/>
      <c r="B619" s="174"/>
      <c r="C619" s="174"/>
      <c r="D619" s="173"/>
      <c r="E619" s="174"/>
      <c r="F619" s="174"/>
      <c r="G619" s="173"/>
      <c r="H619" s="173"/>
      <c r="I619" s="173"/>
      <c r="J619" s="173"/>
    </row>
    <row r="620" ht="15" customHeight="1">
      <c r="A620" s="173"/>
      <c r="B620" s="174"/>
      <c r="C620" s="174"/>
      <c r="D620" s="173"/>
      <c r="E620" s="174"/>
      <c r="F620" s="174"/>
      <c r="G620" s="173"/>
      <c r="H620" s="173"/>
      <c r="I620" s="173"/>
      <c r="J620" s="173"/>
    </row>
    <row r="621" ht="15" customHeight="1">
      <c r="A621" s="173"/>
      <c r="B621" s="174"/>
      <c r="C621" s="174"/>
      <c r="D621" s="173"/>
      <c r="E621" s="174"/>
      <c r="F621" s="174"/>
      <c r="G621" s="173"/>
      <c r="H621" s="173"/>
      <c r="I621" s="173"/>
      <c r="J621" s="173"/>
    </row>
    <row r="622" ht="15" customHeight="1">
      <c r="A622" s="173"/>
      <c r="B622" s="174"/>
      <c r="C622" s="174"/>
      <c r="D622" s="173"/>
      <c r="E622" s="174"/>
      <c r="F622" s="174"/>
      <c r="G622" s="173"/>
      <c r="H622" s="173"/>
      <c r="I622" s="173"/>
      <c r="J622" s="173"/>
    </row>
    <row r="623" ht="15" customHeight="1">
      <c r="A623" s="173"/>
      <c r="B623" s="174"/>
      <c r="C623" s="174"/>
      <c r="D623" s="173"/>
      <c r="E623" s="174"/>
      <c r="F623" s="174"/>
      <c r="G623" s="173"/>
      <c r="H623" s="173"/>
      <c r="I623" s="173"/>
      <c r="J623" s="173"/>
    </row>
    <row r="624" ht="15" customHeight="1">
      <c r="A624" s="173"/>
      <c r="B624" s="174"/>
      <c r="C624" s="174"/>
      <c r="D624" s="173"/>
      <c r="E624" s="174"/>
      <c r="F624" s="174"/>
      <c r="G624" s="173"/>
      <c r="H624" s="173"/>
      <c r="I624" s="173"/>
      <c r="J624" s="173"/>
    </row>
    <row r="625" ht="15" customHeight="1">
      <c r="A625" s="173"/>
      <c r="B625" s="174"/>
      <c r="C625" s="174"/>
      <c r="D625" s="173"/>
      <c r="E625" s="174"/>
      <c r="F625" s="174"/>
      <c r="G625" s="173"/>
      <c r="H625" s="173"/>
      <c r="I625" s="173"/>
      <c r="J625" s="173"/>
    </row>
    <row r="626" ht="15" customHeight="1">
      <c r="A626" s="173"/>
      <c r="B626" s="174"/>
      <c r="C626" s="174"/>
      <c r="D626" s="173"/>
      <c r="E626" s="174"/>
      <c r="F626" s="174"/>
      <c r="G626" s="173"/>
      <c r="H626" s="173"/>
      <c r="I626" s="173"/>
      <c r="J626" s="173"/>
    </row>
    <row r="627" ht="15" customHeight="1">
      <c r="A627" s="173"/>
      <c r="B627" s="174"/>
      <c r="C627" s="174"/>
      <c r="D627" s="173"/>
      <c r="E627" s="174"/>
      <c r="F627" s="174"/>
      <c r="G627" s="173"/>
      <c r="H627" s="173"/>
      <c r="I627" s="173"/>
      <c r="J627" s="173"/>
    </row>
    <row r="628" ht="15" customHeight="1">
      <c r="A628" s="173"/>
      <c r="B628" s="174"/>
      <c r="C628" s="174"/>
      <c r="D628" s="173"/>
      <c r="E628" s="174"/>
      <c r="F628" s="174"/>
      <c r="G628" s="173"/>
      <c r="H628" s="173"/>
      <c r="I628" s="173"/>
      <c r="J628" s="173"/>
    </row>
    <row r="629" ht="15" customHeight="1">
      <c r="A629" s="173"/>
      <c r="B629" s="174"/>
      <c r="C629" s="174"/>
      <c r="D629" s="173"/>
      <c r="E629" s="174"/>
      <c r="F629" s="174"/>
      <c r="G629" s="173"/>
      <c r="H629" s="173"/>
      <c r="I629" s="173"/>
      <c r="J629" s="173"/>
    </row>
    <row r="630" ht="15" customHeight="1">
      <c r="A630" s="173"/>
      <c r="B630" s="174"/>
      <c r="C630" s="174"/>
      <c r="D630" s="173"/>
      <c r="E630" s="174"/>
      <c r="F630" s="174"/>
      <c r="G630" s="173"/>
      <c r="H630" s="173"/>
      <c r="I630" s="173"/>
      <c r="J630" s="173"/>
    </row>
    <row r="631" ht="15" customHeight="1">
      <c r="A631" s="173"/>
      <c r="B631" s="174"/>
      <c r="C631" s="174"/>
      <c r="D631" s="173"/>
      <c r="E631" s="174"/>
      <c r="F631" s="174"/>
      <c r="G631" s="173"/>
      <c r="H631" s="173"/>
      <c r="I631" s="173"/>
      <c r="J631" s="173"/>
    </row>
    <row r="632" ht="15" customHeight="1">
      <c r="A632" s="173"/>
      <c r="B632" s="174"/>
      <c r="C632" s="174"/>
      <c r="D632" s="173"/>
      <c r="E632" s="174"/>
      <c r="F632" s="174"/>
      <c r="G632" s="173"/>
      <c r="H632" s="173"/>
      <c r="I632" s="173"/>
      <c r="J632" s="173"/>
    </row>
    <row r="633" ht="15" customHeight="1">
      <c r="A633" s="173"/>
      <c r="B633" s="174"/>
      <c r="C633" s="174"/>
      <c r="D633" s="173"/>
      <c r="E633" s="174"/>
      <c r="F633" s="174"/>
      <c r="G633" s="173"/>
      <c r="H633" s="173"/>
      <c r="I633" s="173"/>
      <c r="J633" s="173"/>
    </row>
    <row r="634" ht="15" customHeight="1">
      <c r="A634" s="173"/>
      <c r="B634" s="174"/>
      <c r="C634" s="174"/>
      <c r="D634" s="173"/>
      <c r="E634" s="174"/>
      <c r="F634" s="174"/>
      <c r="G634" s="173"/>
      <c r="H634" s="173"/>
      <c r="I634" s="173"/>
      <c r="J634" s="173"/>
    </row>
    <row r="635" ht="15" customHeight="1">
      <c r="A635" s="173"/>
      <c r="B635" s="174"/>
      <c r="C635" s="174"/>
      <c r="D635" s="173"/>
      <c r="E635" s="174"/>
      <c r="F635" s="174"/>
      <c r="G635" s="173"/>
      <c r="H635" s="173"/>
      <c r="I635" s="173"/>
      <c r="J635" s="173"/>
    </row>
    <row r="636" ht="15" customHeight="1">
      <c r="A636" s="173"/>
      <c r="B636" s="174"/>
      <c r="C636" s="174"/>
      <c r="D636" s="173"/>
      <c r="E636" s="174"/>
      <c r="F636" s="174"/>
      <c r="G636" s="173"/>
      <c r="H636" s="173"/>
      <c r="I636" s="173"/>
      <c r="J636" s="173"/>
    </row>
    <row r="637" ht="15" customHeight="1">
      <c r="A637" s="173"/>
      <c r="B637" s="174"/>
      <c r="C637" s="174"/>
      <c r="D637" s="173"/>
      <c r="E637" s="174"/>
      <c r="F637" s="174"/>
      <c r="G637" s="173"/>
      <c r="H637" s="173"/>
      <c r="I637" s="173"/>
      <c r="J637" s="173"/>
    </row>
    <row r="638" ht="15" customHeight="1">
      <c r="A638" s="173"/>
      <c r="B638" s="174"/>
      <c r="C638" s="174"/>
      <c r="D638" s="173"/>
      <c r="E638" s="174"/>
      <c r="F638" s="174"/>
      <c r="G638" s="173"/>
      <c r="H638" s="173"/>
      <c r="I638" s="173"/>
      <c r="J638" s="173"/>
    </row>
    <row r="639" ht="15" customHeight="1">
      <c r="A639" s="173"/>
      <c r="B639" s="174"/>
      <c r="C639" s="174"/>
      <c r="D639" s="173"/>
      <c r="E639" s="174"/>
      <c r="F639" s="174"/>
      <c r="G639" s="173"/>
      <c r="H639" s="173"/>
      <c r="I639" s="173"/>
      <c r="J639" s="173"/>
    </row>
    <row r="640" ht="15" customHeight="1">
      <c r="A640" s="173"/>
      <c r="B640" s="174"/>
      <c r="C640" s="174"/>
      <c r="D640" s="173"/>
      <c r="E640" s="174"/>
      <c r="F640" s="174"/>
      <c r="G640" s="173"/>
      <c r="H640" s="173"/>
      <c r="I640" s="173"/>
      <c r="J640" s="173"/>
    </row>
    <row r="641" ht="15" customHeight="1">
      <c r="A641" s="173"/>
      <c r="B641" s="174"/>
      <c r="C641" s="174"/>
      <c r="D641" s="173"/>
      <c r="E641" s="174"/>
      <c r="F641" s="174"/>
      <c r="G641" s="173"/>
      <c r="H641" s="173"/>
      <c r="I641" s="173"/>
      <c r="J641" s="173"/>
    </row>
    <row r="642" ht="15" customHeight="1">
      <c r="A642" s="173"/>
      <c r="B642" s="174"/>
      <c r="C642" s="174"/>
      <c r="D642" s="173"/>
      <c r="E642" s="174"/>
      <c r="F642" s="174"/>
      <c r="G642" s="173"/>
      <c r="H642" s="173"/>
      <c r="I642" s="173"/>
      <c r="J642" s="173"/>
    </row>
    <row r="643" ht="15" customHeight="1">
      <c r="A643" s="173"/>
      <c r="B643" s="174"/>
      <c r="C643" s="174"/>
      <c r="D643" s="173"/>
      <c r="E643" s="174"/>
      <c r="F643" s="174"/>
      <c r="G643" s="173"/>
      <c r="H643" s="173"/>
      <c r="I643" s="173"/>
      <c r="J643" s="173"/>
    </row>
    <row r="644" ht="15" customHeight="1">
      <c r="A644" s="173"/>
      <c r="B644" s="174"/>
      <c r="C644" s="174"/>
      <c r="D644" s="173"/>
      <c r="E644" s="174"/>
      <c r="F644" s="174"/>
      <c r="G644" s="173"/>
      <c r="H644" s="173"/>
      <c r="I644" s="173"/>
      <c r="J644" s="173"/>
    </row>
    <row r="645" ht="15" customHeight="1">
      <c r="A645" s="173"/>
      <c r="B645" s="174"/>
      <c r="C645" s="174"/>
      <c r="D645" s="173"/>
      <c r="E645" s="174"/>
      <c r="F645" s="174"/>
      <c r="G645" s="173"/>
      <c r="H645" s="173"/>
      <c r="I645" s="173"/>
      <c r="J645" s="173"/>
    </row>
    <row r="646" ht="15" customHeight="1">
      <c r="A646" s="173"/>
      <c r="B646" s="174"/>
      <c r="C646" s="174"/>
      <c r="D646" s="173"/>
      <c r="E646" s="174"/>
      <c r="F646" s="174"/>
      <c r="G646" s="173"/>
      <c r="H646" s="173"/>
      <c r="I646" s="173"/>
      <c r="J646" s="173"/>
    </row>
    <row r="647" ht="15" customHeight="1">
      <c r="A647" s="173"/>
      <c r="B647" s="174"/>
      <c r="C647" s="174"/>
      <c r="D647" s="173"/>
      <c r="E647" s="174"/>
      <c r="F647" s="174"/>
      <c r="G647" s="173"/>
      <c r="H647" s="173"/>
      <c r="I647" s="173"/>
      <c r="J647" s="173"/>
    </row>
    <row r="648" ht="15" customHeight="1">
      <c r="A648" s="173"/>
      <c r="B648" s="174"/>
      <c r="C648" s="174"/>
      <c r="D648" s="173"/>
      <c r="E648" s="174"/>
      <c r="F648" s="174"/>
      <c r="G648" s="173"/>
      <c r="H648" s="173"/>
      <c r="I648" s="173"/>
      <c r="J648" s="173"/>
    </row>
    <row r="649" ht="15" customHeight="1">
      <c r="A649" s="173"/>
      <c r="B649" s="174"/>
      <c r="C649" s="174"/>
      <c r="D649" s="173"/>
      <c r="E649" s="174"/>
      <c r="F649" s="174"/>
      <c r="G649" s="173"/>
      <c r="H649" s="173"/>
      <c r="I649" s="173"/>
      <c r="J649" s="173"/>
    </row>
    <row r="650" ht="15" customHeight="1">
      <c r="A650" s="173"/>
      <c r="B650" s="174"/>
      <c r="C650" s="174"/>
      <c r="D650" s="173"/>
      <c r="E650" s="174"/>
      <c r="F650" s="174"/>
      <c r="G650" s="173"/>
      <c r="H650" s="173"/>
      <c r="I650" s="173"/>
      <c r="J650" s="173"/>
    </row>
    <row r="651" ht="15" customHeight="1">
      <c r="A651" s="173"/>
      <c r="B651" s="174"/>
      <c r="C651" s="174"/>
      <c r="D651" s="173"/>
      <c r="E651" s="174"/>
      <c r="F651" s="174"/>
      <c r="G651" s="173"/>
      <c r="H651" s="173"/>
      <c r="I651" s="173"/>
      <c r="J651" s="173"/>
    </row>
    <row r="652" ht="15" customHeight="1">
      <c r="A652" s="173"/>
      <c r="B652" s="174"/>
      <c r="C652" s="174"/>
      <c r="D652" s="173"/>
      <c r="E652" s="174"/>
      <c r="F652" s="174"/>
      <c r="G652" s="173"/>
      <c r="H652" s="173"/>
      <c r="I652" s="173"/>
      <c r="J652" s="173"/>
    </row>
    <row r="653" ht="15" customHeight="1">
      <c r="A653" s="173"/>
      <c r="B653" s="174"/>
      <c r="C653" s="174"/>
      <c r="D653" s="173"/>
      <c r="E653" s="174"/>
      <c r="F653" s="174"/>
      <c r="G653" s="173"/>
      <c r="H653" s="173"/>
      <c r="I653" s="173"/>
      <c r="J653" s="173"/>
    </row>
    <row r="654" ht="15" customHeight="1">
      <c r="A654" s="173"/>
      <c r="B654" s="174"/>
      <c r="C654" s="174"/>
      <c r="D654" s="173"/>
      <c r="E654" s="174"/>
      <c r="F654" s="174"/>
      <c r="G654" s="173"/>
      <c r="H654" s="173"/>
      <c r="I654" s="173"/>
      <c r="J654" s="173"/>
    </row>
    <row r="655" ht="15" customHeight="1">
      <c r="A655" s="173"/>
      <c r="B655" s="174"/>
      <c r="C655" s="174"/>
      <c r="D655" s="173"/>
      <c r="E655" s="174"/>
      <c r="F655" s="174"/>
      <c r="G655" s="173"/>
      <c r="H655" s="173"/>
      <c r="I655" s="173"/>
      <c r="J655" s="173"/>
    </row>
    <row r="656" ht="15" customHeight="1">
      <c r="A656" s="173"/>
      <c r="B656" s="174"/>
      <c r="C656" s="174"/>
      <c r="D656" s="173"/>
      <c r="E656" s="174"/>
      <c r="F656" s="174"/>
      <c r="G656" s="173"/>
      <c r="H656" s="173"/>
      <c r="I656" s="173"/>
      <c r="J656" s="173"/>
    </row>
    <row r="657" ht="15" customHeight="1">
      <c r="A657" s="173"/>
      <c r="B657" s="174"/>
      <c r="C657" s="174"/>
      <c r="D657" s="173"/>
      <c r="E657" s="174"/>
      <c r="F657" s="174"/>
      <c r="G657" s="173"/>
      <c r="H657" s="173"/>
      <c r="I657" s="173"/>
      <c r="J657" s="173"/>
    </row>
    <row r="658" ht="15" customHeight="1">
      <c r="A658" s="173"/>
      <c r="B658" s="174"/>
      <c r="C658" s="174"/>
      <c r="D658" s="173"/>
      <c r="E658" s="174"/>
      <c r="F658" s="174"/>
      <c r="G658" s="173"/>
      <c r="H658" s="173"/>
      <c r="I658" s="173"/>
      <c r="J658" s="173"/>
    </row>
    <row r="659" ht="15" customHeight="1">
      <c r="A659" s="173"/>
      <c r="B659" s="174"/>
      <c r="C659" s="174"/>
      <c r="D659" s="173"/>
      <c r="E659" s="174"/>
      <c r="F659" s="174"/>
      <c r="G659" s="173"/>
      <c r="H659" s="173"/>
      <c r="I659" s="173"/>
      <c r="J659" s="173"/>
    </row>
    <row r="660" ht="15" customHeight="1">
      <c r="A660" s="173"/>
      <c r="B660" s="174"/>
      <c r="C660" s="174"/>
      <c r="D660" s="173"/>
      <c r="E660" s="174"/>
      <c r="F660" s="174"/>
      <c r="G660" s="173"/>
      <c r="H660" s="173"/>
      <c r="I660" s="173"/>
      <c r="J660" s="173"/>
    </row>
    <row r="661" ht="15" customHeight="1">
      <c r="A661" s="173"/>
      <c r="B661" s="174"/>
      <c r="C661" s="174"/>
      <c r="D661" s="173"/>
      <c r="E661" s="174"/>
      <c r="F661" s="174"/>
      <c r="G661" s="173"/>
      <c r="H661" s="173"/>
      <c r="I661" s="173"/>
      <c r="J661" s="173"/>
    </row>
    <row r="662" ht="15" customHeight="1">
      <c r="A662" s="173"/>
      <c r="B662" s="174"/>
      <c r="C662" s="174"/>
      <c r="D662" s="173"/>
      <c r="E662" s="174"/>
      <c r="F662" s="174"/>
      <c r="G662" s="173"/>
      <c r="H662" s="173"/>
      <c r="I662" s="173"/>
      <c r="J662" s="173"/>
    </row>
    <row r="663" ht="15" customHeight="1">
      <c r="A663" s="173"/>
      <c r="B663" s="174"/>
      <c r="C663" s="174"/>
      <c r="D663" s="173"/>
      <c r="E663" s="174"/>
      <c r="F663" s="174"/>
      <c r="G663" s="173"/>
      <c r="H663" s="173"/>
      <c r="I663" s="173"/>
      <c r="J663" s="173"/>
    </row>
    <row r="664" ht="15" customHeight="1">
      <c r="A664" s="173"/>
      <c r="B664" s="174"/>
      <c r="C664" s="174"/>
      <c r="D664" s="173"/>
      <c r="E664" s="174"/>
      <c r="F664" s="174"/>
      <c r="G664" s="173"/>
      <c r="H664" s="173"/>
      <c r="I664" s="173"/>
      <c r="J664" s="173"/>
    </row>
    <row r="665" ht="15" customHeight="1">
      <c r="A665" s="173"/>
      <c r="B665" s="174"/>
      <c r="C665" s="174"/>
      <c r="D665" s="173"/>
      <c r="E665" s="174"/>
      <c r="F665" s="174"/>
      <c r="G665" s="173"/>
      <c r="H665" s="173"/>
      <c r="I665" s="173"/>
      <c r="J665" s="173"/>
    </row>
    <row r="666" ht="15" customHeight="1">
      <c r="A666" s="173"/>
      <c r="B666" s="174"/>
      <c r="C666" s="174"/>
      <c r="D666" s="173"/>
      <c r="E666" s="174"/>
      <c r="F666" s="174"/>
      <c r="G666" s="173"/>
      <c r="H666" s="173"/>
      <c r="I666" s="173"/>
      <c r="J666" s="173"/>
    </row>
    <row r="667" ht="15" customHeight="1">
      <c r="A667" s="173"/>
      <c r="B667" s="174"/>
      <c r="C667" s="174"/>
      <c r="D667" s="173"/>
      <c r="E667" s="174"/>
      <c r="F667" s="174"/>
      <c r="G667" s="173"/>
      <c r="H667" s="173"/>
      <c r="I667" s="173"/>
      <c r="J667" s="173"/>
    </row>
    <row r="668" ht="15" customHeight="1">
      <c r="A668" s="173"/>
      <c r="B668" s="174"/>
      <c r="C668" s="174"/>
      <c r="D668" s="173"/>
      <c r="E668" s="174"/>
      <c r="F668" s="174"/>
      <c r="G668" s="173"/>
      <c r="H668" s="173"/>
      <c r="I668" s="173"/>
      <c r="J668" s="173"/>
    </row>
    <row r="669" ht="15" customHeight="1">
      <c r="A669" s="173"/>
      <c r="B669" s="174"/>
      <c r="C669" s="174"/>
      <c r="D669" s="173"/>
      <c r="E669" s="174"/>
      <c r="F669" s="174"/>
      <c r="G669" s="173"/>
      <c r="H669" s="173"/>
      <c r="I669" s="173"/>
      <c r="J669" s="173"/>
    </row>
    <row r="670" ht="15" customHeight="1">
      <c r="A670" s="173"/>
      <c r="B670" s="174"/>
      <c r="C670" s="174"/>
      <c r="D670" s="173"/>
      <c r="E670" s="174"/>
      <c r="F670" s="174"/>
      <c r="G670" s="173"/>
      <c r="H670" s="173"/>
      <c r="I670" s="173"/>
      <c r="J670" s="173"/>
    </row>
    <row r="671" ht="15" customHeight="1">
      <c r="A671" s="173"/>
      <c r="B671" s="174"/>
      <c r="C671" s="174"/>
      <c r="D671" s="173"/>
      <c r="E671" s="174"/>
      <c r="F671" s="174"/>
      <c r="G671" s="173"/>
      <c r="H671" s="173"/>
      <c r="I671" s="173"/>
      <c r="J671" s="173"/>
    </row>
    <row r="672" ht="15" customHeight="1">
      <c r="A672" s="173"/>
      <c r="B672" s="174"/>
      <c r="C672" s="174"/>
      <c r="D672" s="173"/>
      <c r="E672" s="174"/>
      <c r="F672" s="174"/>
      <c r="G672" s="173"/>
      <c r="H672" s="173"/>
      <c r="I672" s="173"/>
      <c r="J672" s="173"/>
    </row>
    <row r="673" ht="15" customHeight="1">
      <c r="A673" s="173"/>
      <c r="B673" s="174"/>
      <c r="C673" s="174"/>
      <c r="D673" s="173"/>
      <c r="E673" s="174"/>
      <c r="F673" s="174"/>
      <c r="G673" s="173"/>
      <c r="H673" s="173"/>
      <c r="I673" s="173"/>
      <c r="J673" s="173"/>
    </row>
    <row r="674" ht="15" customHeight="1">
      <c r="A674" s="173"/>
      <c r="B674" s="174"/>
      <c r="C674" s="174"/>
      <c r="D674" s="173"/>
      <c r="E674" s="174"/>
      <c r="F674" s="174"/>
      <c r="G674" s="173"/>
      <c r="H674" s="173"/>
      <c r="I674" s="173"/>
      <c r="J674" s="173"/>
    </row>
    <row r="675" ht="15" customHeight="1">
      <c r="A675" s="173"/>
      <c r="B675" s="174"/>
      <c r="C675" s="174"/>
      <c r="D675" s="173"/>
      <c r="E675" s="174"/>
      <c r="F675" s="174"/>
      <c r="G675" s="173"/>
      <c r="H675" s="173"/>
      <c r="I675" s="173"/>
      <c r="J675" s="173"/>
    </row>
    <row r="676" ht="15" customHeight="1">
      <c r="A676" s="173"/>
      <c r="B676" s="174"/>
      <c r="C676" s="174"/>
      <c r="D676" s="173"/>
      <c r="E676" s="174"/>
      <c r="F676" s="174"/>
      <c r="G676" s="173"/>
      <c r="H676" s="173"/>
      <c r="I676" s="173"/>
      <c r="J676" s="173"/>
    </row>
    <row r="677" ht="15" customHeight="1">
      <c r="A677" s="173"/>
      <c r="B677" s="174"/>
      <c r="C677" s="174"/>
      <c r="D677" s="173"/>
      <c r="E677" s="174"/>
      <c r="F677" s="174"/>
      <c r="G677" s="173"/>
      <c r="H677" s="173"/>
      <c r="I677" s="173"/>
      <c r="J677" s="173"/>
    </row>
    <row r="678" ht="15" customHeight="1">
      <c r="A678" s="173"/>
      <c r="B678" s="174"/>
      <c r="C678" s="174"/>
      <c r="D678" s="173"/>
      <c r="E678" s="174"/>
      <c r="F678" s="174"/>
      <c r="G678" s="173"/>
      <c r="H678" s="173"/>
      <c r="I678" s="173"/>
      <c r="J678" s="173"/>
    </row>
    <row r="679" ht="15" customHeight="1">
      <c r="A679" s="173"/>
      <c r="B679" s="174"/>
      <c r="C679" s="174"/>
      <c r="D679" s="173"/>
      <c r="E679" s="174"/>
      <c r="F679" s="174"/>
      <c r="G679" s="173"/>
      <c r="H679" s="173"/>
      <c r="I679" s="173"/>
      <c r="J679" s="173"/>
    </row>
    <row r="680" ht="15" customHeight="1">
      <c r="A680" s="173"/>
      <c r="B680" s="174"/>
      <c r="C680" s="174"/>
      <c r="D680" s="173"/>
      <c r="E680" s="174"/>
      <c r="F680" s="174"/>
      <c r="G680" s="173"/>
      <c r="H680" s="173"/>
      <c r="I680" s="173"/>
      <c r="J680" s="173"/>
    </row>
    <row r="681" ht="15" customHeight="1">
      <c r="A681" s="173"/>
      <c r="B681" s="174"/>
      <c r="C681" s="174"/>
      <c r="D681" s="173"/>
      <c r="E681" s="174"/>
      <c r="F681" s="174"/>
      <c r="G681" s="173"/>
      <c r="H681" s="173"/>
      <c r="I681" s="173"/>
      <c r="J681" s="173"/>
    </row>
    <row r="682" ht="15" customHeight="1">
      <c r="A682" s="173"/>
      <c r="B682" s="174"/>
      <c r="C682" s="174"/>
      <c r="D682" s="173"/>
      <c r="E682" s="174"/>
      <c r="F682" s="174"/>
      <c r="G682" s="173"/>
      <c r="H682" s="173"/>
      <c r="I682" s="173"/>
      <c r="J682" s="173"/>
    </row>
    <row r="683" ht="15" customHeight="1">
      <c r="A683" s="173"/>
      <c r="B683" s="174"/>
      <c r="C683" s="174"/>
      <c r="D683" s="173"/>
      <c r="E683" s="174"/>
      <c r="F683" s="174"/>
      <c r="G683" s="173"/>
      <c r="H683" s="173"/>
      <c r="I683" s="173"/>
      <c r="J683" s="173"/>
    </row>
    <row r="684" ht="15" customHeight="1">
      <c r="A684" s="173"/>
      <c r="B684" s="174"/>
      <c r="C684" s="174"/>
      <c r="D684" s="173"/>
      <c r="E684" s="174"/>
      <c r="F684" s="174"/>
      <c r="G684" s="173"/>
      <c r="H684" s="173"/>
      <c r="I684" s="173"/>
      <c r="J684" s="173"/>
    </row>
    <row r="685" ht="15" customHeight="1">
      <c r="A685" s="173"/>
      <c r="B685" s="174"/>
      <c r="C685" s="174"/>
      <c r="D685" s="173"/>
      <c r="E685" s="174"/>
      <c r="F685" s="174"/>
      <c r="G685" s="173"/>
      <c r="H685" s="173"/>
      <c r="I685" s="173"/>
      <c r="J685" s="173"/>
    </row>
    <row r="686" ht="15" customHeight="1">
      <c r="A686" s="173"/>
      <c r="B686" s="174"/>
      <c r="C686" s="174"/>
      <c r="D686" s="173"/>
      <c r="E686" s="174"/>
      <c r="F686" s="174"/>
      <c r="G686" s="173"/>
      <c r="H686" s="173"/>
      <c r="I686" s="173"/>
      <c r="J686" s="173"/>
    </row>
    <row r="687" ht="15" customHeight="1">
      <c r="A687" s="173"/>
      <c r="B687" s="174"/>
      <c r="C687" s="174"/>
      <c r="D687" s="173"/>
      <c r="E687" s="174"/>
      <c r="F687" s="174"/>
      <c r="G687" s="173"/>
      <c r="H687" s="173"/>
      <c r="I687" s="173"/>
      <c r="J687" s="173"/>
    </row>
    <row r="688" ht="15" customHeight="1">
      <c r="A688" s="173"/>
      <c r="B688" s="174"/>
      <c r="C688" s="174"/>
      <c r="D688" s="173"/>
      <c r="E688" s="174"/>
      <c r="F688" s="174"/>
      <c r="G688" s="173"/>
      <c r="H688" s="173"/>
      <c r="I688" s="173"/>
      <c r="J688" s="173"/>
    </row>
    <row r="689" ht="15" customHeight="1">
      <c r="A689" s="173"/>
      <c r="B689" s="174"/>
      <c r="C689" s="174"/>
      <c r="D689" s="173"/>
      <c r="E689" s="174"/>
      <c r="F689" s="174"/>
      <c r="G689" s="173"/>
      <c r="H689" s="173"/>
      <c r="I689" s="173"/>
      <c r="J689" s="173"/>
    </row>
    <row r="690" ht="15" customHeight="1">
      <c r="A690" s="173"/>
      <c r="B690" s="174"/>
      <c r="C690" s="174"/>
      <c r="D690" s="173"/>
      <c r="E690" s="174"/>
      <c r="F690" s="174"/>
      <c r="G690" s="173"/>
      <c r="H690" s="173"/>
      <c r="I690" s="173"/>
      <c r="J690" s="173"/>
    </row>
    <row r="691" ht="15" customHeight="1">
      <c r="A691" s="173"/>
      <c r="B691" s="174"/>
      <c r="C691" s="174"/>
      <c r="D691" s="173"/>
      <c r="E691" s="174"/>
      <c r="F691" s="174"/>
      <c r="G691" s="173"/>
      <c r="H691" s="173"/>
      <c r="I691" s="173"/>
      <c r="J691" s="173"/>
    </row>
    <row r="692" ht="15" customHeight="1">
      <c r="A692" s="173"/>
      <c r="B692" s="174"/>
      <c r="C692" s="174"/>
      <c r="D692" s="173"/>
      <c r="E692" s="174"/>
      <c r="F692" s="174"/>
      <c r="G692" s="173"/>
      <c r="H692" s="173"/>
      <c r="I692" s="173"/>
      <c r="J692" s="173"/>
    </row>
    <row r="693" ht="15" customHeight="1">
      <c r="A693" s="173"/>
      <c r="B693" s="174"/>
      <c r="C693" s="174"/>
      <c r="D693" s="173"/>
      <c r="E693" s="174"/>
      <c r="F693" s="174"/>
      <c r="G693" s="173"/>
      <c r="H693" s="173"/>
      <c r="I693" s="173"/>
      <c r="J693" s="173"/>
    </row>
    <row r="694" ht="15" customHeight="1">
      <c r="A694" s="173"/>
      <c r="B694" s="174"/>
      <c r="C694" s="174"/>
      <c r="D694" s="173"/>
      <c r="E694" s="174"/>
      <c r="F694" s="174"/>
      <c r="G694" s="173"/>
      <c r="H694" s="173"/>
      <c r="I694" s="173"/>
      <c r="J694" s="173"/>
    </row>
    <row r="695" ht="15" customHeight="1">
      <c r="A695" s="173"/>
      <c r="B695" s="174"/>
      <c r="C695" s="174"/>
      <c r="D695" s="173"/>
      <c r="E695" s="174"/>
      <c r="F695" s="174"/>
      <c r="G695" s="173"/>
      <c r="H695" s="173"/>
      <c r="I695" s="173"/>
      <c r="J695" s="173"/>
    </row>
    <row r="696" ht="15" customHeight="1">
      <c r="A696" s="173"/>
      <c r="B696" s="174"/>
      <c r="C696" s="174"/>
      <c r="D696" s="173"/>
      <c r="E696" s="174"/>
      <c r="F696" s="174"/>
      <c r="G696" s="173"/>
      <c r="H696" s="173"/>
      <c r="I696" s="173"/>
      <c r="J696" s="173"/>
    </row>
    <row r="697" ht="15" customHeight="1">
      <c r="A697" s="173"/>
      <c r="B697" s="174"/>
      <c r="C697" s="174"/>
      <c r="D697" s="173"/>
      <c r="E697" s="174"/>
      <c r="F697" s="174"/>
      <c r="G697" s="173"/>
      <c r="H697" s="173"/>
      <c r="I697" s="173"/>
      <c r="J697" s="173"/>
    </row>
    <row r="698" ht="15" customHeight="1">
      <c r="A698" s="173"/>
      <c r="B698" s="174"/>
      <c r="C698" s="174"/>
      <c r="D698" s="173"/>
      <c r="E698" s="174"/>
      <c r="F698" s="174"/>
      <c r="G698" s="173"/>
      <c r="H698" s="173"/>
      <c r="I698" s="173"/>
      <c r="J698" s="173"/>
    </row>
    <row r="699" ht="15" customHeight="1">
      <c r="A699" s="173"/>
      <c r="B699" s="174"/>
      <c r="C699" s="174"/>
      <c r="D699" s="173"/>
      <c r="E699" s="174"/>
      <c r="F699" s="174"/>
      <c r="G699" s="173"/>
      <c r="H699" s="173"/>
      <c r="I699" s="173"/>
      <c r="J699" s="173"/>
    </row>
    <row r="700" ht="15" customHeight="1">
      <c r="A700" s="173"/>
      <c r="B700" s="174"/>
      <c r="C700" s="174"/>
      <c r="D700" s="173"/>
      <c r="E700" s="174"/>
      <c r="F700" s="174"/>
      <c r="G700" s="173"/>
      <c r="H700" s="173"/>
      <c r="I700" s="173"/>
      <c r="J700" s="173"/>
    </row>
    <row r="701" ht="15" customHeight="1">
      <c r="A701" s="173"/>
      <c r="B701" s="174"/>
      <c r="C701" s="174"/>
      <c r="D701" s="173"/>
      <c r="E701" s="174"/>
      <c r="F701" s="174"/>
      <c r="G701" s="173"/>
      <c r="H701" s="173"/>
      <c r="I701" s="173"/>
      <c r="J701" s="173"/>
    </row>
    <row r="702" ht="15" customHeight="1">
      <c r="A702" s="173"/>
      <c r="B702" s="174"/>
      <c r="C702" s="174"/>
      <c r="D702" s="173"/>
      <c r="E702" s="174"/>
      <c r="F702" s="174"/>
      <c r="G702" s="173"/>
      <c r="H702" s="173"/>
      <c r="I702" s="173"/>
      <c r="J702" s="173"/>
    </row>
    <row r="703" ht="15" customHeight="1">
      <c r="A703" s="173"/>
      <c r="B703" s="174"/>
      <c r="C703" s="174"/>
      <c r="D703" s="173"/>
      <c r="E703" s="174"/>
      <c r="F703" s="174"/>
      <c r="G703" s="173"/>
      <c r="H703" s="173"/>
      <c r="I703" s="173"/>
      <c r="J703" s="173"/>
    </row>
    <row r="704" ht="15" customHeight="1">
      <c r="A704" s="173"/>
      <c r="B704" s="174"/>
      <c r="C704" s="174"/>
      <c r="D704" s="173"/>
      <c r="E704" s="174"/>
      <c r="F704" s="174"/>
      <c r="G704" s="173"/>
      <c r="H704" s="173"/>
      <c r="I704" s="173"/>
      <c r="J704" s="173"/>
    </row>
    <row r="705" ht="15" customHeight="1">
      <c r="A705" s="173"/>
      <c r="B705" s="174"/>
      <c r="C705" s="174"/>
      <c r="D705" s="173"/>
      <c r="E705" s="174"/>
      <c r="F705" s="174"/>
      <c r="G705" s="173"/>
      <c r="H705" s="173"/>
      <c r="I705" s="173"/>
      <c r="J705" s="173"/>
    </row>
    <row r="706" ht="15" customHeight="1">
      <c r="A706" s="173"/>
      <c r="B706" s="174"/>
      <c r="C706" s="174"/>
      <c r="D706" s="173"/>
      <c r="E706" s="174"/>
      <c r="F706" s="174"/>
      <c r="G706" s="173"/>
      <c r="H706" s="173"/>
      <c r="I706" s="173"/>
      <c r="J706" s="173"/>
    </row>
    <row r="707" ht="15" customHeight="1">
      <c r="A707" s="173"/>
      <c r="B707" s="174"/>
      <c r="C707" s="174"/>
      <c r="D707" s="173"/>
      <c r="E707" s="174"/>
      <c r="F707" s="174"/>
      <c r="G707" s="173"/>
      <c r="H707" s="173"/>
      <c r="I707" s="173"/>
      <c r="J707" s="173"/>
    </row>
    <row r="708" ht="15" customHeight="1">
      <c r="A708" s="173"/>
      <c r="B708" s="174"/>
      <c r="C708" s="174"/>
      <c r="D708" s="173"/>
      <c r="E708" s="174"/>
      <c r="F708" s="174"/>
      <c r="G708" s="173"/>
      <c r="H708" s="173"/>
      <c r="I708" s="173"/>
      <c r="J708" s="173"/>
    </row>
    <row r="709" ht="15" customHeight="1">
      <c r="A709" s="173"/>
      <c r="B709" s="174"/>
      <c r="C709" s="174"/>
      <c r="D709" s="173"/>
      <c r="E709" s="174"/>
      <c r="F709" s="174"/>
      <c r="G709" s="173"/>
      <c r="H709" s="173"/>
      <c r="I709" s="173"/>
      <c r="J709" s="173"/>
    </row>
    <row r="710" ht="15" customHeight="1">
      <c r="A710" s="173"/>
      <c r="B710" s="174"/>
      <c r="C710" s="174"/>
      <c r="D710" s="173"/>
      <c r="E710" s="174"/>
      <c r="F710" s="174"/>
      <c r="G710" s="173"/>
      <c r="H710" s="173"/>
      <c r="I710" s="173"/>
      <c r="J710" s="173"/>
    </row>
    <row r="711" ht="15" customHeight="1">
      <c r="A711" s="173"/>
      <c r="B711" s="174"/>
      <c r="C711" s="174"/>
      <c r="D711" s="173"/>
      <c r="E711" s="174"/>
      <c r="F711" s="174"/>
      <c r="G711" s="173"/>
      <c r="H711" s="173"/>
      <c r="I711" s="173"/>
      <c r="J711" s="173"/>
    </row>
    <row r="712" ht="15" customHeight="1">
      <c r="A712" s="173"/>
      <c r="B712" s="174"/>
      <c r="C712" s="174"/>
      <c r="D712" s="173"/>
      <c r="E712" s="174"/>
      <c r="F712" s="174"/>
      <c r="G712" s="173"/>
      <c r="H712" s="173"/>
      <c r="I712" s="173"/>
      <c r="J712" s="173"/>
    </row>
    <row r="713" ht="15" customHeight="1">
      <c r="A713" s="173"/>
      <c r="B713" s="174"/>
      <c r="C713" s="174"/>
      <c r="D713" s="173"/>
      <c r="E713" s="174"/>
      <c r="F713" s="174"/>
      <c r="G713" s="173"/>
      <c r="H713" s="173"/>
      <c r="I713" s="173"/>
      <c r="J713" s="173"/>
    </row>
    <row r="714" ht="15" customHeight="1">
      <c r="A714" s="173"/>
      <c r="B714" s="174"/>
      <c r="C714" s="174"/>
      <c r="D714" s="173"/>
      <c r="E714" s="174"/>
      <c r="F714" s="174"/>
      <c r="G714" s="173"/>
      <c r="H714" s="173"/>
      <c r="I714" s="173"/>
      <c r="J714" s="173"/>
    </row>
    <row r="715" ht="15" customHeight="1">
      <c r="A715" s="173"/>
      <c r="B715" s="174"/>
      <c r="C715" s="174"/>
      <c r="D715" s="173"/>
      <c r="E715" s="174"/>
      <c r="F715" s="174"/>
      <c r="G715" s="173"/>
      <c r="H715" s="173"/>
      <c r="I715" s="173"/>
      <c r="J715" s="173"/>
    </row>
    <row r="716" ht="15" customHeight="1">
      <c r="A716" s="173"/>
      <c r="B716" s="174"/>
      <c r="C716" s="174"/>
      <c r="D716" s="173"/>
      <c r="E716" s="174"/>
      <c r="F716" s="174"/>
      <c r="G716" s="173"/>
      <c r="H716" s="173"/>
      <c r="I716" s="173"/>
      <c r="J716" s="173"/>
    </row>
    <row r="717" ht="15" customHeight="1">
      <c r="A717" s="173"/>
      <c r="B717" s="174"/>
      <c r="C717" s="174"/>
      <c r="D717" s="173"/>
      <c r="E717" s="174"/>
      <c r="F717" s="174"/>
      <c r="G717" s="173"/>
      <c r="H717" s="173"/>
      <c r="I717" s="173"/>
      <c r="J717" s="173"/>
    </row>
    <row r="718" ht="15" customHeight="1">
      <c r="A718" s="173"/>
      <c r="B718" s="174"/>
      <c r="C718" s="174"/>
      <c r="D718" s="173"/>
      <c r="E718" s="174"/>
      <c r="F718" s="174"/>
      <c r="G718" s="173"/>
      <c r="H718" s="173"/>
      <c r="I718" s="173"/>
      <c r="J718" s="173"/>
    </row>
    <row r="719" ht="15" customHeight="1">
      <c r="A719" s="173"/>
      <c r="B719" s="174"/>
      <c r="C719" s="174"/>
      <c r="D719" s="173"/>
      <c r="E719" s="174"/>
      <c r="F719" s="174"/>
      <c r="G719" s="173"/>
      <c r="H719" s="173"/>
      <c r="I719" s="173"/>
      <c r="J719" s="173"/>
    </row>
    <row r="720" ht="15" customHeight="1">
      <c r="A720" s="173"/>
      <c r="B720" s="174"/>
      <c r="C720" s="174"/>
      <c r="D720" s="173"/>
      <c r="E720" s="174"/>
      <c r="F720" s="174"/>
      <c r="G720" s="173"/>
      <c r="H720" s="173"/>
      <c r="I720" s="173"/>
      <c r="J720" s="173"/>
    </row>
    <row r="721" ht="15" customHeight="1">
      <c r="A721" s="173"/>
      <c r="B721" s="174"/>
      <c r="C721" s="174"/>
      <c r="D721" s="173"/>
      <c r="E721" s="174"/>
      <c r="F721" s="174"/>
      <c r="G721" s="173"/>
      <c r="H721" s="173"/>
      <c r="I721" s="173"/>
      <c r="J721" s="173"/>
    </row>
    <row r="722" ht="15" customHeight="1">
      <c r="A722" s="173"/>
      <c r="B722" s="174"/>
      <c r="C722" s="174"/>
      <c r="D722" s="173"/>
      <c r="E722" s="174"/>
      <c r="F722" s="174"/>
      <c r="G722" s="173"/>
      <c r="H722" s="173"/>
      <c r="I722" s="173"/>
      <c r="J722" s="173"/>
    </row>
    <row r="723" ht="15" customHeight="1">
      <c r="A723" s="173"/>
      <c r="B723" s="174"/>
      <c r="C723" s="174"/>
      <c r="D723" s="173"/>
      <c r="E723" s="174"/>
      <c r="F723" s="174"/>
      <c r="G723" s="173"/>
      <c r="H723" s="173"/>
      <c r="I723" s="173"/>
      <c r="J723" s="173"/>
    </row>
    <row r="724" ht="15" customHeight="1">
      <c r="A724" s="173"/>
      <c r="B724" s="174"/>
      <c r="C724" s="174"/>
      <c r="D724" s="173"/>
      <c r="E724" s="174"/>
      <c r="F724" s="174"/>
      <c r="G724" s="173"/>
      <c r="H724" s="173"/>
      <c r="I724" s="173"/>
      <c r="J724" s="173"/>
    </row>
    <row r="725" ht="15" customHeight="1">
      <c r="A725" s="173"/>
      <c r="B725" s="174"/>
      <c r="C725" s="174"/>
      <c r="D725" s="173"/>
      <c r="E725" s="174"/>
      <c r="F725" s="174"/>
      <c r="G725" s="173"/>
      <c r="H725" s="173"/>
      <c r="I725" s="173"/>
      <c r="J725" s="173"/>
    </row>
    <row r="726" ht="15" customHeight="1">
      <c r="A726" s="173"/>
      <c r="B726" s="174"/>
      <c r="C726" s="174"/>
      <c r="D726" s="173"/>
      <c r="E726" s="174"/>
      <c r="F726" s="174"/>
      <c r="G726" s="173"/>
      <c r="H726" s="173"/>
      <c r="I726" s="173"/>
      <c r="J726" s="173"/>
    </row>
    <row r="727" ht="15" customHeight="1">
      <c r="A727" s="173"/>
      <c r="B727" s="174"/>
      <c r="C727" s="174"/>
      <c r="D727" s="173"/>
      <c r="E727" s="174"/>
      <c r="F727" s="174"/>
      <c r="G727" s="173"/>
      <c r="H727" s="173"/>
      <c r="I727" s="173"/>
      <c r="J727" s="173"/>
    </row>
    <row r="728" ht="15" customHeight="1">
      <c r="A728" s="173"/>
      <c r="B728" s="174"/>
      <c r="C728" s="174"/>
      <c r="D728" s="173"/>
      <c r="E728" s="174"/>
      <c r="F728" s="174"/>
      <c r="G728" s="173"/>
      <c r="H728" s="173"/>
      <c r="I728" s="173"/>
      <c r="J728" s="173"/>
    </row>
    <row r="729" ht="15" customHeight="1">
      <c r="A729" s="173"/>
      <c r="B729" s="174"/>
      <c r="C729" s="174"/>
      <c r="D729" s="173"/>
      <c r="E729" s="174"/>
      <c r="F729" s="174"/>
      <c r="G729" s="173"/>
      <c r="H729" s="173"/>
      <c r="I729" s="173"/>
      <c r="J729" s="173"/>
    </row>
    <row r="730" ht="15" customHeight="1">
      <c r="A730" s="173"/>
      <c r="B730" s="174"/>
      <c r="C730" s="174"/>
      <c r="D730" s="173"/>
      <c r="E730" s="174"/>
      <c r="F730" s="174"/>
      <c r="G730" s="173"/>
      <c r="H730" s="173"/>
      <c r="I730" s="173"/>
      <c r="J730" s="173"/>
    </row>
    <row r="731" ht="15" customHeight="1">
      <c r="A731" s="173"/>
      <c r="B731" s="174"/>
      <c r="C731" s="174"/>
      <c r="D731" s="173"/>
      <c r="E731" s="174"/>
      <c r="F731" s="174"/>
      <c r="G731" s="173"/>
      <c r="H731" s="173"/>
      <c r="I731" s="173"/>
      <c r="J731" s="173"/>
    </row>
    <row r="732" ht="15" customHeight="1">
      <c r="A732" s="173"/>
      <c r="B732" s="174"/>
      <c r="C732" s="174"/>
      <c r="D732" s="173"/>
      <c r="E732" s="174"/>
      <c r="F732" s="174"/>
      <c r="G732" s="173"/>
      <c r="H732" s="173"/>
      <c r="I732" s="173"/>
      <c r="J732" s="173"/>
    </row>
    <row r="733" ht="15" customHeight="1">
      <c r="A733" s="173"/>
      <c r="B733" s="174"/>
      <c r="C733" s="174"/>
      <c r="D733" s="173"/>
      <c r="E733" s="174"/>
      <c r="F733" s="174"/>
      <c r="G733" s="173"/>
      <c r="H733" s="173"/>
      <c r="I733" s="173"/>
      <c r="J733" s="173"/>
    </row>
    <row r="734" ht="15" customHeight="1">
      <c r="A734" s="173"/>
      <c r="B734" s="174"/>
      <c r="C734" s="174"/>
      <c r="D734" s="173"/>
      <c r="E734" s="174"/>
      <c r="F734" s="174"/>
      <c r="G734" s="173"/>
      <c r="H734" s="173"/>
      <c r="I734" s="173"/>
      <c r="J734" s="173"/>
    </row>
    <row r="735" ht="15" customHeight="1">
      <c r="A735" s="173"/>
      <c r="B735" s="174"/>
      <c r="C735" s="174"/>
      <c r="D735" s="173"/>
      <c r="E735" s="174"/>
      <c r="F735" s="174"/>
      <c r="G735" s="173"/>
      <c r="H735" s="173"/>
      <c r="I735" s="173"/>
      <c r="J735" s="173"/>
    </row>
    <row r="736" ht="15" customHeight="1">
      <c r="A736" s="173"/>
      <c r="B736" s="174"/>
      <c r="C736" s="174"/>
      <c r="D736" s="173"/>
      <c r="E736" s="174"/>
      <c r="F736" s="174"/>
      <c r="G736" s="173"/>
      <c r="H736" s="173"/>
      <c r="I736" s="173"/>
      <c r="J736" s="173"/>
    </row>
    <row r="737" ht="15" customHeight="1">
      <c r="A737" s="173"/>
      <c r="B737" s="174"/>
      <c r="C737" s="174"/>
      <c r="D737" s="173"/>
      <c r="E737" s="174"/>
      <c r="F737" s="174"/>
      <c r="G737" s="173"/>
      <c r="H737" s="173"/>
      <c r="I737" s="173"/>
      <c r="J737" s="173"/>
    </row>
    <row r="738" ht="15" customHeight="1">
      <c r="A738" s="173"/>
      <c r="B738" s="174"/>
      <c r="C738" s="174"/>
      <c r="D738" s="173"/>
      <c r="E738" s="174"/>
      <c r="F738" s="174"/>
      <c r="G738" s="173"/>
      <c r="H738" s="173"/>
      <c r="I738" s="173"/>
      <c r="J738" s="173"/>
    </row>
    <row r="739" ht="15" customHeight="1">
      <c r="A739" s="173"/>
      <c r="B739" s="174"/>
      <c r="C739" s="174"/>
      <c r="D739" s="173"/>
      <c r="E739" s="174"/>
      <c r="F739" s="174"/>
      <c r="G739" s="173"/>
      <c r="H739" s="173"/>
      <c r="I739" s="173"/>
      <c r="J739" s="173"/>
    </row>
    <row r="740" ht="15" customHeight="1">
      <c r="A740" s="173"/>
      <c r="B740" s="174"/>
      <c r="C740" s="174"/>
      <c r="D740" s="173"/>
      <c r="E740" s="174"/>
      <c r="F740" s="174"/>
      <c r="G740" s="173"/>
      <c r="H740" s="173"/>
      <c r="I740" s="173"/>
      <c r="J740" s="173"/>
    </row>
    <row r="741" ht="15" customHeight="1">
      <c r="A741" s="173"/>
      <c r="B741" s="174"/>
      <c r="C741" s="174"/>
      <c r="D741" s="173"/>
      <c r="E741" s="174"/>
      <c r="F741" s="174"/>
      <c r="G741" s="173"/>
      <c r="H741" s="173"/>
      <c r="I741" s="173"/>
      <c r="J741" s="173"/>
    </row>
    <row r="742" ht="15" customHeight="1">
      <c r="A742" s="173"/>
      <c r="B742" s="174"/>
      <c r="C742" s="174"/>
      <c r="D742" s="173"/>
      <c r="E742" s="174"/>
      <c r="F742" s="174"/>
      <c r="G742" s="173"/>
      <c r="H742" s="173"/>
      <c r="I742" s="173"/>
      <c r="J742" s="173"/>
    </row>
    <row r="743" ht="15" customHeight="1">
      <c r="A743" s="173"/>
      <c r="B743" s="174"/>
      <c r="C743" s="174"/>
      <c r="D743" s="173"/>
      <c r="E743" s="174"/>
      <c r="F743" s="174"/>
      <c r="G743" s="173"/>
      <c r="H743" s="173"/>
      <c r="I743" s="173"/>
      <c r="J743" s="173"/>
    </row>
    <row r="744" ht="15" customHeight="1">
      <c r="A744" s="173"/>
      <c r="B744" s="174"/>
      <c r="C744" s="174"/>
      <c r="D744" s="173"/>
      <c r="E744" s="174"/>
      <c r="F744" s="174"/>
      <c r="G744" s="173"/>
      <c r="H744" s="173"/>
      <c r="I744" s="173"/>
      <c r="J744" s="173"/>
    </row>
    <row r="745" ht="15" customHeight="1">
      <c r="A745" s="173"/>
      <c r="B745" s="174"/>
      <c r="C745" s="174"/>
      <c r="D745" s="173"/>
      <c r="E745" s="174"/>
      <c r="F745" s="174"/>
      <c r="G745" s="173"/>
      <c r="H745" s="173"/>
      <c r="I745" s="173"/>
      <c r="J745" s="173"/>
    </row>
    <row r="746" ht="15" customHeight="1">
      <c r="A746" s="173"/>
      <c r="B746" s="174"/>
      <c r="C746" s="174"/>
      <c r="D746" s="173"/>
      <c r="E746" s="174"/>
      <c r="F746" s="174"/>
      <c r="G746" s="173"/>
      <c r="H746" s="173"/>
      <c r="I746" s="173"/>
      <c r="J746" s="173"/>
    </row>
    <row r="747" ht="15" customHeight="1">
      <c r="A747" s="173"/>
      <c r="B747" s="174"/>
      <c r="C747" s="174"/>
      <c r="D747" s="173"/>
      <c r="E747" s="174"/>
      <c r="F747" s="174"/>
      <c r="G747" s="173"/>
      <c r="H747" s="173"/>
      <c r="I747" s="173"/>
      <c r="J747" s="173"/>
    </row>
    <row r="748" ht="15" customHeight="1">
      <c r="A748" s="173"/>
      <c r="B748" s="174"/>
      <c r="C748" s="174"/>
      <c r="D748" s="173"/>
      <c r="E748" s="174"/>
      <c r="F748" s="174"/>
      <c r="G748" s="173"/>
      <c r="H748" s="173"/>
      <c r="I748" s="173"/>
      <c r="J748" s="173"/>
    </row>
    <row r="749" ht="15" customHeight="1">
      <c r="A749" s="173"/>
      <c r="B749" s="174"/>
      <c r="C749" s="174"/>
      <c r="D749" s="173"/>
      <c r="E749" s="174"/>
      <c r="F749" s="174"/>
      <c r="G749" s="173"/>
      <c r="H749" s="173"/>
      <c r="I749" s="173"/>
      <c r="J749" s="173"/>
    </row>
    <row r="750" ht="15" customHeight="1">
      <c r="A750" s="173"/>
      <c r="B750" s="174"/>
      <c r="C750" s="174"/>
      <c r="D750" s="173"/>
      <c r="E750" s="174"/>
      <c r="F750" s="174"/>
      <c r="G750" s="173"/>
      <c r="H750" s="173"/>
      <c r="I750" s="173"/>
      <c r="J750" s="173"/>
    </row>
    <row r="751" ht="15" customHeight="1">
      <c r="A751" s="173"/>
      <c r="B751" s="174"/>
      <c r="C751" s="174"/>
      <c r="D751" s="173"/>
      <c r="E751" s="174"/>
      <c r="F751" s="174"/>
      <c r="G751" s="173"/>
      <c r="H751" s="173"/>
      <c r="I751" s="173"/>
      <c r="J751" s="173"/>
    </row>
    <row r="752" ht="15" customHeight="1">
      <c r="A752" s="173"/>
      <c r="B752" s="174"/>
      <c r="C752" s="174"/>
      <c r="D752" s="173"/>
      <c r="E752" s="174"/>
      <c r="F752" s="174"/>
      <c r="G752" s="173"/>
      <c r="H752" s="173"/>
      <c r="I752" s="173"/>
      <c r="J752" s="173"/>
    </row>
    <row r="753" ht="15" customHeight="1">
      <c r="A753" s="173"/>
      <c r="B753" s="174"/>
      <c r="C753" s="174"/>
      <c r="D753" s="173"/>
      <c r="E753" s="174"/>
      <c r="F753" s="174"/>
      <c r="G753" s="173"/>
      <c r="H753" s="173"/>
      <c r="I753" s="173"/>
      <c r="J753" s="173"/>
    </row>
    <row r="754" ht="15" customHeight="1">
      <c r="A754" s="173"/>
      <c r="B754" s="174"/>
      <c r="C754" s="174"/>
      <c r="D754" s="173"/>
      <c r="E754" s="174"/>
      <c r="F754" s="174"/>
      <c r="G754" s="173"/>
      <c r="H754" s="173"/>
      <c r="I754" s="173"/>
      <c r="J754" s="173"/>
    </row>
    <row r="755" ht="15" customHeight="1">
      <c r="A755" s="173"/>
      <c r="B755" s="174"/>
      <c r="C755" s="174"/>
      <c r="D755" s="173"/>
      <c r="E755" s="174"/>
      <c r="F755" s="174"/>
      <c r="G755" s="173"/>
      <c r="H755" s="173"/>
      <c r="I755" s="173"/>
      <c r="J755" s="173"/>
    </row>
    <row r="756" ht="15" customHeight="1">
      <c r="A756" s="173"/>
      <c r="B756" s="174"/>
      <c r="C756" s="174"/>
      <c r="D756" s="173"/>
      <c r="E756" s="174"/>
      <c r="F756" s="174"/>
      <c r="G756" s="173"/>
      <c r="H756" s="173"/>
      <c r="I756" s="173"/>
      <c r="J756" s="173"/>
    </row>
    <row r="757" ht="15" customHeight="1">
      <c r="A757" s="173"/>
      <c r="B757" s="174"/>
      <c r="C757" s="174"/>
      <c r="D757" s="173"/>
      <c r="E757" s="174"/>
      <c r="F757" s="174"/>
      <c r="G757" s="173"/>
      <c r="H757" s="173"/>
      <c r="I757" s="173"/>
      <c r="J757" s="173"/>
    </row>
    <row r="758" ht="15" customHeight="1">
      <c r="A758" s="173"/>
      <c r="B758" s="174"/>
      <c r="C758" s="174"/>
      <c r="D758" s="173"/>
      <c r="E758" s="174"/>
      <c r="F758" s="174"/>
      <c r="G758" s="173"/>
      <c r="H758" s="173"/>
      <c r="I758" s="173"/>
      <c r="J758" s="173"/>
    </row>
    <row r="759" ht="15" customHeight="1">
      <c r="A759" s="173"/>
      <c r="B759" s="174"/>
      <c r="C759" s="174"/>
      <c r="D759" s="173"/>
      <c r="E759" s="174"/>
      <c r="F759" s="174"/>
      <c r="G759" s="173"/>
      <c r="H759" s="173"/>
      <c r="I759" s="173"/>
      <c r="J759" s="173"/>
    </row>
    <row r="760" ht="15" customHeight="1">
      <c r="A760" s="173"/>
      <c r="B760" s="174"/>
      <c r="C760" s="174"/>
      <c r="D760" s="173"/>
      <c r="E760" s="174"/>
      <c r="F760" s="174"/>
      <c r="G760" s="173"/>
      <c r="H760" s="173"/>
      <c r="I760" s="173"/>
      <c r="J760" s="173"/>
    </row>
    <row r="761" ht="15" customHeight="1">
      <c r="A761" s="173"/>
      <c r="B761" s="174"/>
      <c r="C761" s="174"/>
      <c r="D761" s="173"/>
      <c r="E761" s="174"/>
      <c r="F761" s="174"/>
      <c r="G761" s="173"/>
      <c r="H761" s="173"/>
      <c r="I761" s="173"/>
      <c r="J761" s="173"/>
    </row>
    <row r="762" ht="15" customHeight="1">
      <c r="A762" s="173"/>
      <c r="B762" s="174"/>
      <c r="C762" s="174"/>
      <c r="D762" s="173"/>
      <c r="E762" s="174"/>
      <c r="F762" s="174"/>
      <c r="G762" s="173"/>
      <c r="H762" s="173"/>
      <c r="I762" s="173"/>
      <c r="J762" s="173"/>
    </row>
    <row r="763" ht="15" customHeight="1">
      <c r="A763" s="173"/>
      <c r="B763" s="174"/>
      <c r="C763" s="174"/>
      <c r="D763" s="173"/>
      <c r="E763" s="174"/>
      <c r="F763" s="174"/>
      <c r="G763" s="173"/>
      <c r="H763" s="173"/>
      <c r="I763" s="173"/>
      <c r="J763" s="173"/>
    </row>
    <row r="764" ht="15" customHeight="1">
      <c r="A764" s="173"/>
      <c r="B764" s="174"/>
      <c r="C764" s="174"/>
      <c r="D764" s="173"/>
      <c r="E764" s="174"/>
      <c r="F764" s="174"/>
      <c r="G764" s="173"/>
      <c r="H764" s="173"/>
      <c r="I764" s="173"/>
      <c r="J764" s="173"/>
    </row>
    <row r="765" ht="15" customHeight="1">
      <c r="A765" s="173"/>
      <c r="B765" s="174"/>
      <c r="C765" s="174"/>
      <c r="D765" s="173"/>
      <c r="E765" s="174"/>
      <c r="F765" s="174"/>
      <c r="G765" s="173"/>
      <c r="H765" s="173"/>
      <c r="I765" s="173"/>
      <c r="J765" s="173"/>
    </row>
    <row r="766" ht="15" customHeight="1">
      <c r="A766" s="173"/>
      <c r="B766" s="174"/>
      <c r="C766" s="174"/>
      <c r="D766" s="173"/>
      <c r="E766" s="174"/>
      <c r="F766" s="174"/>
      <c r="G766" s="173"/>
      <c r="H766" s="173"/>
      <c r="I766" s="173"/>
      <c r="J766" s="173"/>
    </row>
    <row r="767" ht="15" customHeight="1">
      <c r="A767" s="173"/>
      <c r="B767" s="174"/>
      <c r="C767" s="174"/>
      <c r="D767" s="173"/>
      <c r="E767" s="174"/>
      <c r="F767" s="174"/>
      <c r="G767" s="173"/>
      <c r="H767" s="173"/>
      <c r="I767" s="173"/>
      <c r="J767" s="173"/>
    </row>
    <row r="768" ht="15" customHeight="1">
      <c r="A768" s="173"/>
      <c r="B768" s="174"/>
      <c r="C768" s="174"/>
      <c r="D768" s="173"/>
      <c r="E768" s="174"/>
      <c r="F768" s="174"/>
      <c r="G768" s="173"/>
      <c r="H768" s="173"/>
      <c r="I768" s="173"/>
      <c r="J768" s="173"/>
    </row>
    <row r="769" ht="15" customHeight="1">
      <c r="A769" s="173"/>
      <c r="B769" s="174"/>
      <c r="C769" s="174"/>
      <c r="D769" s="173"/>
      <c r="E769" s="174"/>
      <c r="F769" s="174"/>
      <c r="G769" s="173"/>
      <c r="H769" s="173"/>
      <c r="I769" s="173"/>
      <c r="J769" s="173"/>
    </row>
    <row r="770" ht="15" customHeight="1">
      <c r="A770" s="173"/>
      <c r="B770" s="174"/>
      <c r="C770" s="174"/>
      <c r="D770" s="173"/>
      <c r="E770" s="174"/>
      <c r="F770" s="174"/>
      <c r="G770" s="173"/>
      <c r="H770" s="173"/>
      <c r="I770" s="173"/>
      <c r="J770" s="173"/>
    </row>
    <row r="771" ht="15" customHeight="1">
      <c r="A771" s="173"/>
      <c r="B771" s="174"/>
      <c r="C771" s="174"/>
      <c r="D771" s="173"/>
      <c r="E771" s="174"/>
      <c r="F771" s="174"/>
      <c r="G771" s="173"/>
      <c r="H771" s="173"/>
      <c r="I771" s="173"/>
      <c r="J771" s="173"/>
    </row>
    <row r="772" ht="15" customHeight="1">
      <c r="A772" s="173"/>
      <c r="B772" s="174"/>
      <c r="C772" s="174"/>
      <c r="D772" s="173"/>
      <c r="E772" s="174"/>
      <c r="F772" s="174"/>
      <c r="G772" s="173"/>
      <c r="H772" s="173"/>
      <c r="I772" s="173"/>
      <c r="J772" s="173"/>
    </row>
    <row r="773" ht="15" customHeight="1">
      <c r="A773" s="173"/>
      <c r="B773" s="174"/>
      <c r="C773" s="174"/>
      <c r="D773" s="173"/>
      <c r="E773" s="174"/>
      <c r="F773" s="174"/>
      <c r="G773" s="173"/>
      <c r="H773" s="173"/>
      <c r="I773" s="173"/>
      <c r="J773" s="173"/>
    </row>
    <row r="774" ht="15" customHeight="1">
      <c r="A774" s="173"/>
      <c r="B774" s="174"/>
      <c r="C774" s="174"/>
      <c r="D774" s="173"/>
      <c r="E774" s="174"/>
      <c r="F774" s="174"/>
      <c r="G774" s="173"/>
      <c r="H774" s="173"/>
      <c r="I774" s="173"/>
      <c r="J774" s="173"/>
    </row>
    <row r="775" ht="15" customHeight="1">
      <c r="A775" s="173"/>
      <c r="B775" s="174"/>
      <c r="C775" s="174"/>
      <c r="D775" s="173"/>
      <c r="E775" s="174"/>
      <c r="F775" s="174"/>
      <c r="G775" s="173"/>
      <c r="H775" s="173"/>
      <c r="I775" s="173"/>
      <c r="J775" s="173"/>
    </row>
    <row r="776" ht="15" customHeight="1">
      <c r="A776" s="173"/>
      <c r="B776" s="174"/>
      <c r="C776" s="174"/>
      <c r="D776" s="173"/>
      <c r="E776" s="174"/>
      <c r="F776" s="174"/>
      <c r="G776" s="173"/>
      <c r="H776" s="173"/>
      <c r="I776" s="173"/>
      <c r="J776" s="173"/>
    </row>
    <row r="777" ht="15" customHeight="1">
      <c r="A777" s="173"/>
      <c r="B777" s="174"/>
      <c r="C777" s="174"/>
      <c r="D777" s="173"/>
      <c r="E777" s="174"/>
      <c r="F777" s="174"/>
      <c r="G777" s="173"/>
      <c r="H777" s="173"/>
      <c r="I777" s="173"/>
      <c r="J777" s="173"/>
    </row>
    <row r="778" ht="15" customHeight="1">
      <c r="A778" s="173"/>
      <c r="B778" s="174"/>
      <c r="C778" s="174"/>
      <c r="D778" s="173"/>
      <c r="E778" s="174"/>
      <c r="F778" s="174"/>
      <c r="G778" s="173"/>
      <c r="H778" s="173"/>
      <c r="I778" s="173"/>
      <c r="J778" s="173"/>
    </row>
    <row r="779" ht="15" customHeight="1">
      <c r="A779" s="173"/>
      <c r="B779" s="174"/>
      <c r="C779" s="174"/>
      <c r="D779" s="173"/>
      <c r="E779" s="174"/>
      <c r="F779" s="174"/>
      <c r="G779" s="173"/>
      <c r="H779" s="173"/>
      <c r="I779" s="173"/>
      <c r="J779" s="173"/>
    </row>
    <row r="780" ht="15" customHeight="1">
      <c r="A780" s="173"/>
      <c r="B780" s="174"/>
      <c r="C780" s="174"/>
      <c r="D780" s="173"/>
      <c r="E780" s="174"/>
      <c r="F780" s="174"/>
      <c r="G780" s="173"/>
      <c r="H780" s="173"/>
      <c r="I780" s="173"/>
      <c r="J780" s="173"/>
    </row>
    <row r="781" ht="15" customHeight="1">
      <c r="A781" s="173"/>
      <c r="B781" s="174"/>
      <c r="C781" s="174"/>
      <c r="D781" s="173"/>
      <c r="E781" s="174"/>
      <c r="F781" s="174"/>
      <c r="G781" s="173"/>
      <c r="H781" s="173"/>
      <c r="I781" s="173"/>
      <c r="J781" s="173"/>
    </row>
    <row r="782" ht="15" customHeight="1">
      <c r="A782" s="173"/>
      <c r="B782" s="174"/>
      <c r="C782" s="174"/>
      <c r="D782" s="173"/>
      <c r="E782" s="174"/>
      <c r="F782" s="174"/>
      <c r="G782" s="173"/>
      <c r="H782" s="173"/>
      <c r="I782" s="173"/>
      <c r="J782" s="173"/>
    </row>
    <row r="783" ht="15" customHeight="1">
      <c r="A783" s="173"/>
      <c r="B783" s="174"/>
      <c r="C783" s="174"/>
      <c r="D783" s="173"/>
      <c r="E783" s="174"/>
      <c r="F783" s="174"/>
      <c r="G783" s="173"/>
      <c r="H783" s="173"/>
      <c r="I783" s="173"/>
      <c r="J783" s="173"/>
    </row>
    <row r="784" ht="15" customHeight="1">
      <c r="A784" s="173"/>
      <c r="B784" s="174"/>
      <c r="C784" s="174"/>
      <c r="D784" s="173"/>
      <c r="E784" s="174"/>
      <c r="F784" s="174"/>
      <c r="G784" s="173"/>
      <c r="H784" s="173"/>
      <c r="I784" s="173"/>
      <c r="J784" s="173"/>
    </row>
    <row r="785" ht="15" customHeight="1">
      <c r="A785" s="173"/>
      <c r="B785" s="174"/>
      <c r="C785" s="174"/>
      <c r="D785" s="173"/>
      <c r="E785" s="174"/>
      <c r="F785" s="174"/>
      <c r="G785" s="173"/>
      <c r="H785" s="173"/>
      <c r="I785" s="173"/>
      <c r="J785" s="173"/>
    </row>
    <row r="786" ht="15" customHeight="1">
      <c r="A786" s="173"/>
      <c r="B786" s="174"/>
      <c r="C786" s="174"/>
      <c r="D786" s="173"/>
      <c r="E786" s="174"/>
      <c r="F786" s="174"/>
      <c r="G786" s="173"/>
      <c r="H786" s="173"/>
      <c r="I786" s="173"/>
      <c r="J786" s="173"/>
    </row>
    <row r="787" ht="15" customHeight="1">
      <c r="A787" s="173"/>
      <c r="B787" s="174"/>
      <c r="C787" s="174"/>
      <c r="D787" s="173"/>
      <c r="E787" s="174"/>
      <c r="F787" s="174"/>
      <c r="G787" s="173"/>
      <c r="H787" s="173"/>
      <c r="I787" s="173"/>
      <c r="J787" s="173"/>
    </row>
    <row r="788" ht="15" customHeight="1">
      <c r="A788" s="173"/>
      <c r="B788" s="174"/>
      <c r="C788" s="174"/>
      <c r="D788" s="173"/>
      <c r="E788" s="174"/>
      <c r="F788" s="174"/>
      <c r="G788" s="173"/>
      <c r="H788" s="173"/>
      <c r="I788" s="173"/>
      <c r="J788" s="173"/>
    </row>
    <row r="789" ht="15" customHeight="1">
      <c r="A789" s="173"/>
      <c r="B789" s="174"/>
      <c r="C789" s="174"/>
      <c r="D789" s="173"/>
      <c r="E789" s="174"/>
      <c r="F789" s="174"/>
      <c r="G789" s="173"/>
      <c r="H789" s="173"/>
      <c r="I789" s="173"/>
      <c r="J789" s="173"/>
    </row>
    <row r="790" ht="15" customHeight="1">
      <c r="A790" s="173"/>
      <c r="B790" s="174"/>
      <c r="C790" s="174"/>
      <c r="D790" s="173"/>
      <c r="E790" s="174"/>
      <c r="F790" s="174"/>
      <c r="G790" s="173"/>
      <c r="H790" s="173"/>
      <c r="I790" s="173"/>
      <c r="J790" s="173"/>
    </row>
    <row r="791" ht="15" customHeight="1">
      <c r="A791" s="173"/>
      <c r="B791" s="174"/>
      <c r="C791" s="174"/>
      <c r="D791" s="173"/>
      <c r="E791" s="174"/>
      <c r="F791" s="174"/>
      <c r="G791" s="173"/>
      <c r="H791" s="173"/>
      <c r="I791" s="173"/>
      <c r="J791" s="173"/>
    </row>
    <row r="792" ht="15" customHeight="1">
      <c r="A792" s="173"/>
      <c r="B792" s="174"/>
      <c r="C792" s="174"/>
      <c r="D792" s="173"/>
      <c r="E792" s="174"/>
      <c r="F792" s="174"/>
      <c r="G792" s="173"/>
      <c r="H792" s="173"/>
      <c r="I792" s="173"/>
      <c r="J792" s="173"/>
    </row>
    <row r="793" ht="15" customHeight="1">
      <c r="A793" s="173"/>
      <c r="B793" s="174"/>
      <c r="C793" s="174"/>
      <c r="D793" s="173"/>
      <c r="E793" s="174"/>
      <c r="F793" s="174"/>
      <c r="G793" s="173"/>
      <c r="H793" s="173"/>
      <c r="I793" s="173"/>
      <c r="J793" s="173"/>
    </row>
    <row r="794" ht="15" customHeight="1">
      <c r="A794" s="173"/>
      <c r="B794" s="174"/>
      <c r="C794" s="174"/>
      <c r="D794" s="173"/>
      <c r="E794" s="174"/>
      <c r="F794" s="174"/>
      <c r="G794" s="173"/>
      <c r="H794" s="173"/>
      <c r="I794" s="173"/>
      <c r="J794" s="173"/>
    </row>
    <row r="795" ht="15" customHeight="1">
      <c r="A795" s="173"/>
      <c r="B795" s="174"/>
      <c r="C795" s="174"/>
      <c r="D795" s="173"/>
      <c r="E795" s="174"/>
      <c r="F795" s="174"/>
      <c r="G795" s="173"/>
      <c r="H795" s="173"/>
      <c r="I795" s="173"/>
      <c r="J795" s="173"/>
    </row>
    <row r="796" ht="15" customHeight="1">
      <c r="A796" s="173"/>
      <c r="B796" s="174"/>
      <c r="C796" s="174"/>
      <c r="D796" s="173"/>
      <c r="E796" s="174"/>
      <c r="F796" s="174"/>
      <c r="G796" s="173"/>
      <c r="H796" s="173"/>
      <c r="I796" s="173"/>
      <c r="J796" s="173"/>
    </row>
    <row r="797" ht="15" customHeight="1">
      <c r="A797" s="173"/>
      <c r="B797" s="174"/>
      <c r="C797" s="174"/>
      <c r="D797" s="173"/>
      <c r="E797" s="174"/>
      <c r="F797" s="174"/>
      <c r="G797" s="173"/>
      <c r="H797" s="173"/>
      <c r="I797" s="173"/>
      <c r="J797" s="173"/>
    </row>
    <row r="798" ht="15" customHeight="1">
      <c r="A798" s="173"/>
      <c r="B798" s="174"/>
      <c r="C798" s="174"/>
      <c r="D798" s="173"/>
      <c r="E798" s="174"/>
      <c r="F798" s="174"/>
      <c r="G798" s="173"/>
      <c r="H798" s="173"/>
      <c r="I798" s="173"/>
      <c r="J798" s="173"/>
    </row>
    <row r="799" ht="15" customHeight="1">
      <c r="A799" s="173"/>
      <c r="B799" s="174"/>
      <c r="C799" s="174"/>
      <c r="D799" s="173"/>
      <c r="E799" s="174"/>
      <c r="F799" s="174"/>
      <c r="G799" s="173"/>
      <c r="H799" s="173"/>
      <c r="I799" s="173"/>
      <c r="J799" s="173"/>
    </row>
    <row r="800" ht="15" customHeight="1">
      <c r="A800" s="173"/>
      <c r="B800" s="174"/>
      <c r="C800" s="174"/>
      <c r="D800" s="173"/>
      <c r="E800" s="174"/>
      <c r="F800" s="174"/>
      <c r="G800" s="173"/>
      <c r="H800" s="173"/>
      <c r="I800" s="173"/>
      <c r="J800" s="173"/>
    </row>
    <row r="801" ht="15" customHeight="1">
      <c r="A801" s="173"/>
      <c r="B801" s="174"/>
      <c r="C801" s="174"/>
      <c r="D801" s="173"/>
      <c r="E801" s="174"/>
      <c r="F801" s="174"/>
      <c r="G801" s="173"/>
      <c r="H801" s="173"/>
      <c r="I801" s="173"/>
      <c r="J801" s="173"/>
    </row>
    <row r="802" ht="15" customHeight="1">
      <c r="A802" s="173"/>
      <c r="B802" s="174"/>
      <c r="C802" s="174"/>
      <c r="D802" s="173"/>
      <c r="E802" s="174"/>
      <c r="F802" s="174"/>
      <c r="G802" s="173"/>
      <c r="H802" s="173"/>
      <c r="I802" s="173"/>
      <c r="J802" s="173"/>
    </row>
    <row r="803" ht="15" customHeight="1">
      <c r="A803" s="173"/>
      <c r="B803" s="174"/>
      <c r="C803" s="174"/>
      <c r="D803" s="173"/>
      <c r="E803" s="174"/>
      <c r="F803" s="174"/>
      <c r="G803" s="173"/>
      <c r="H803" s="173"/>
      <c r="I803" s="173"/>
      <c r="J803" s="173"/>
    </row>
    <row r="804" ht="15" customHeight="1">
      <c r="A804" s="173"/>
      <c r="B804" s="174"/>
      <c r="C804" s="174"/>
      <c r="D804" s="173"/>
      <c r="E804" s="174"/>
      <c r="F804" s="174"/>
      <c r="G804" s="173"/>
      <c r="H804" s="173"/>
      <c r="I804" s="173"/>
      <c r="J804" s="173"/>
    </row>
    <row r="805" ht="15" customHeight="1">
      <c r="A805" s="173"/>
      <c r="B805" s="174"/>
      <c r="C805" s="174"/>
      <c r="D805" s="173"/>
      <c r="E805" s="174"/>
      <c r="F805" s="174"/>
      <c r="G805" s="173"/>
      <c r="H805" s="173"/>
      <c r="I805" s="173"/>
      <c r="J805" s="173"/>
    </row>
    <row r="806" ht="15" customHeight="1">
      <c r="A806" s="173"/>
      <c r="B806" s="174"/>
      <c r="C806" s="174"/>
      <c r="D806" s="173"/>
      <c r="E806" s="174"/>
      <c r="F806" s="174"/>
      <c r="G806" s="173"/>
      <c r="H806" s="173"/>
      <c r="I806" s="173"/>
      <c r="J806" s="173"/>
    </row>
    <row r="807" ht="15" customHeight="1">
      <c r="A807" s="173"/>
      <c r="B807" s="174"/>
      <c r="C807" s="174"/>
      <c r="D807" s="173"/>
      <c r="E807" s="174"/>
      <c r="F807" s="174"/>
      <c r="G807" s="173"/>
      <c r="H807" s="173"/>
      <c r="I807" s="173"/>
      <c r="J807" s="173"/>
    </row>
    <row r="808" ht="15" customHeight="1">
      <c r="A808" s="173"/>
      <c r="B808" s="174"/>
      <c r="C808" s="174"/>
      <c r="D808" s="173"/>
      <c r="E808" s="174"/>
      <c r="F808" s="174"/>
      <c r="G808" s="173"/>
      <c r="H808" s="173"/>
      <c r="I808" s="173"/>
      <c r="J808" s="173"/>
    </row>
    <row r="809" ht="15" customHeight="1">
      <c r="A809" s="173"/>
      <c r="B809" s="174"/>
      <c r="C809" s="174"/>
      <c r="D809" s="173"/>
      <c r="E809" s="174"/>
      <c r="F809" s="174"/>
      <c r="G809" s="173"/>
      <c r="H809" s="173"/>
      <c r="I809" s="173"/>
      <c r="J809" s="173"/>
    </row>
    <row r="810" ht="15" customHeight="1">
      <c r="A810" s="173"/>
      <c r="B810" s="174"/>
      <c r="C810" s="174"/>
      <c r="D810" s="173"/>
      <c r="E810" s="174"/>
      <c r="F810" s="174"/>
      <c r="G810" s="173"/>
      <c r="H810" s="173"/>
      <c r="I810" s="173"/>
      <c r="J810" s="173"/>
    </row>
    <row r="811" ht="15" customHeight="1">
      <c r="A811" s="173"/>
      <c r="B811" s="174"/>
      <c r="C811" s="174"/>
      <c r="D811" s="173"/>
      <c r="E811" s="174"/>
      <c r="F811" s="174"/>
      <c r="G811" s="173"/>
      <c r="H811" s="173"/>
      <c r="I811" s="173"/>
      <c r="J811" s="173"/>
    </row>
    <row r="812" ht="15" customHeight="1">
      <c r="A812" s="173"/>
      <c r="B812" s="174"/>
      <c r="C812" s="174"/>
      <c r="D812" s="173"/>
      <c r="E812" s="174"/>
      <c r="F812" s="174"/>
      <c r="G812" s="173"/>
      <c r="H812" s="173"/>
      <c r="I812" s="173"/>
      <c r="J812" s="173"/>
    </row>
    <row r="813" ht="15" customHeight="1">
      <c r="A813" s="173"/>
      <c r="B813" s="174"/>
      <c r="C813" s="174"/>
      <c r="D813" s="173"/>
      <c r="E813" s="174"/>
      <c r="F813" s="174"/>
      <c r="G813" s="173"/>
      <c r="H813" s="173"/>
      <c r="I813" s="173"/>
      <c r="J813" s="173"/>
    </row>
    <row r="814" ht="15" customHeight="1">
      <c r="A814" s="173"/>
      <c r="B814" s="174"/>
      <c r="C814" s="174"/>
      <c r="D814" s="173"/>
      <c r="E814" s="174"/>
      <c r="F814" s="174"/>
      <c r="G814" s="173"/>
      <c r="H814" s="173"/>
      <c r="I814" s="173"/>
      <c r="J814" s="173"/>
    </row>
    <row r="815" ht="15" customHeight="1">
      <c r="A815" s="173"/>
      <c r="B815" s="174"/>
      <c r="C815" s="174"/>
      <c r="D815" s="173"/>
      <c r="E815" s="174"/>
      <c r="F815" s="174"/>
      <c r="G815" s="173"/>
      <c r="H815" s="173"/>
      <c r="I815" s="173"/>
      <c r="J815" s="173"/>
    </row>
    <row r="816" ht="15" customHeight="1">
      <c r="A816" s="173"/>
      <c r="B816" s="174"/>
      <c r="C816" s="174"/>
      <c r="D816" s="173"/>
      <c r="E816" s="174"/>
      <c r="F816" s="174"/>
      <c r="G816" s="173"/>
      <c r="H816" s="173"/>
      <c r="I816" s="173"/>
      <c r="J816" s="173"/>
    </row>
    <row r="817" ht="15" customHeight="1">
      <c r="A817" s="173"/>
      <c r="B817" s="174"/>
      <c r="C817" s="174"/>
      <c r="D817" s="173"/>
      <c r="E817" s="174"/>
      <c r="F817" s="174"/>
      <c r="G817" s="173"/>
      <c r="H817" s="173"/>
      <c r="I817" s="173"/>
      <c r="J817" s="173"/>
    </row>
    <row r="818" ht="15" customHeight="1">
      <c r="A818" s="173"/>
      <c r="B818" s="174"/>
      <c r="C818" s="174"/>
      <c r="D818" s="173"/>
      <c r="E818" s="174"/>
      <c r="F818" s="174"/>
      <c r="G818" s="173"/>
      <c r="H818" s="173"/>
      <c r="I818" s="173"/>
      <c r="J818" s="173"/>
    </row>
    <row r="819" ht="15" customHeight="1">
      <c r="A819" s="173"/>
      <c r="B819" s="174"/>
      <c r="C819" s="174"/>
      <c r="D819" s="173"/>
      <c r="E819" s="174"/>
      <c r="F819" s="174"/>
      <c r="G819" s="173"/>
      <c r="H819" s="173"/>
      <c r="I819" s="173"/>
      <c r="J819" s="173"/>
    </row>
    <row r="820" ht="15" customHeight="1">
      <c r="A820" s="173"/>
      <c r="B820" s="174"/>
      <c r="C820" s="174"/>
      <c r="D820" s="173"/>
      <c r="E820" s="174"/>
      <c r="F820" s="174"/>
      <c r="G820" s="173"/>
      <c r="H820" s="173"/>
      <c r="I820" s="173"/>
      <c r="J820" s="173"/>
    </row>
    <row r="821" ht="15" customHeight="1">
      <c r="A821" s="173"/>
      <c r="B821" s="174"/>
      <c r="C821" s="174"/>
      <c r="D821" s="173"/>
      <c r="E821" s="174"/>
      <c r="F821" s="174"/>
      <c r="G821" s="173"/>
      <c r="H821" s="173"/>
      <c r="I821" s="173"/>
      <c r="J821" s="173"/>
    </row>
    <row r="822" ht="15" customHeight="1">
      <c r="A822" s="173"/>
      <c r="B822" s="174"/>
      <c r="C822" s="174"/>
      <c r="D822" s="173"/>
      <c r="E822" s="174"/>
      <c r="F822" s="174"/>
      <c r="G822" s="173"/>
      <c r="H822" s="173"/>
      <c r="I822" s="173"/>
      <c r="J822" s="173"/>
    </row>
    <row r="823" ht="15" customHeight="1">
      <c r="A823" s="173"/>
      <c r="B823" s="174"/>
      <c r="C823" s="174"/>
      <c r="D823" s="173"/>
      <c r="E823" s="174"/>
      <c r="F823" s="174"/>
      <c r="G823" s="173"/>
      <c r="H823" s="173"/>
      <c r="I823" s="173"/>
      <c r="J823" s="173"/>
    </row>
    <row r="824" ht="15" customHeight="1">
      <c r="A824" s="173"/>
      <c r="B824" s="174"/>
      <c r="C824" s="174"/>
      <c r="D824" s="173"/>
      <c r="E824" s="174"/>
      <c r="F824" s="174"/>
      <c r="G824" s="173"/>
      <c r="H824" s="173"/>
      <c r="I824" s="173"/>
      <c r="J824" s="173"/>
    </row>
    <row r="825" ht="15" customHeight="1">
      <c r="A825" s="173"/>
      <c r="B825" s="174"/>
      <c r="C825" s="174"/>
      <c r="D825" s="173"/>
      <c r="E825" s="174"/>
      <c r="F825" s="174"/>
      <c r="G825" s="173"/>
      <c r="H825" s="173"/>
      <c r="I825" s="173"/>
      <c r="J825" s="173"/>
    </row>
    <row r="826" ht="15" customHeight="1">
      <c r="A826" s="173"/>
      <c r="B826" s="174"/>
      <c r="C826" s="174"/>
      <c r="D826" s="173"/>
      <c r="E826" s="174"/>
      <c r="F826" s="174"/>
      <c r="G826" s="173"/>
      <c r="H826" s="173"/>
      <c r="I826" s="173"/>
      <c r="J826" s="173"/>
    </row>
    <row r="827" ht="15" customHeight="1">
      <c r="A827" s="173"/>
      <c r="B827" s="174"/>
      <c r="C827" s="174"/>
      <c r="D827" s="173"/>
      <c r="E827" s="174"/>
      <c r="F827" s="174"/>
      <c r="G827" s="173"/>
      <c r="H827" s="173"/>
      <c r="I827" s="173"/>
      <c r="J827" s="173"/>
    </row>
    <row r="828" ht="15" customHeight="1">
      <c r="A828" s="173"/>
      <c r="B828" s="174"/>
      <c r="C828" s="174"/>
      <c r="D828" s="173"/>
      <c r="E828" s="174"/>
      <c r="F828" s="174"/>
      <c r="G828" s="173"/>
      <c r="H828" s="173"/>
      <c r="I828" s="173"/>
      <c r="J828" s="173"/>
    </row>
    <row r="829" ht="15" customHeight="1">
      <c r="A829" s="173"/>
      <c r="B829" s="174"/>
      <c r="C829" s="174"/>
      <c r="D829" s="173"/>
      <c r="E829" s="174"/>
      <c r="F829" s="174"/>
      <c r="G829" s="173"/>
      <c r="H829" s="173"/>
      <c r="I829" s="173"/>
      <c r="J829" s="173"/>
    </row>
    <row r="830" ht="15" customHeight="1">
      <c r="A830" s="173"/>
      <c r="B830" s="174"/>
      <c r="C830" s="174"/>
      <c r="D830" s="173"/>
      <c r="E830" s="174"/>
      <c r="F830" s="174"/>
      <c r="G830" s="173"/>
      <c r="H830" s="173"/>
      <c r="I830" s="173"/>
      <c r="J830" s="173"/>
    </row>
    <row r="831" ht="15" customHeight="1">
      <c r="A831" s="173"/>
      <c r="B831" s="174"/>
      <c r="C831" s="174"/>
      <c r="D831" s="173"/>
      <c r="E831" s="174"/>
      <c r="F831" s="174"/>
      <c r="G831" s="173"/>
      <c r="H831" s="173"/>
      <c r="I831" s="173"/>
      <c r="J831" s="173"/>
    </row>
    <row r="832" ht="15" customHeight="1">
      <c r="A832" s="173"/>
      <c r="B832" s="174"/>
      <c r="C832" s="174"/>
      <c r="D832" s="173"/>
      <c r="E832" s="174"/>
      <c r="F832" s="174"/>
      <c r="G832" s="173"/>
      <c r="H832" s="173"/>
      <c r="I832" s="173"/>
      <c r="J832" s="173"/>
    </row>
    <row r="833" ht="15" customHeight="1">
      <c r="A833" s="173"/>
      <c r="B833" s="174"/>
      <c r="C833" s="174"/>
      <c r="D833" s="173"/>
      <c r="E833" s="174"/>
      <c r="F833" s="174"/>
      <c r="G833" s="173"/>
      <c r="H833" s="173"/>
      <c r="I833" s="173"/>
      <c r="J833" s="173"/>
    </row>
    <row r="834" ht="15" customHeight="1">
      <c r="A834" s="173"/>
      <c r="B834" s="174"/>
      <c r="C834" s="174"/>
      <c r="D834" s="173"/>
      <c r="E834" s="174"/>
      <c r="F834" s="174"/>
      <c r="G834" s="173"/>
      <c r="H834" s="173"/>
      <c r="I834" s="173"/>
      <c r="J834" s="173"/>
    </row>
    <row r="835" ht="15" customHeight="1">
      <c r="A835" s="173"/>
      <c r="B835" s="174"/>
      <c r="C835" s="174"/>
      <c r="D835" s="173"/>
      <c r="E835" s="174"/>
      <c r="F835" s="174"/>
      <c r="G835" s="173"/>
      <c r="H835" s="173"/>
      <c r="I835" s="173"/>
      <c r="J835" s="173"/>
    </row>
    <row r="836" ht="15" customHeight="1">
      <c r="A836" s="173"/>
      <c r="B836" s="174"/>
      <c r="C836" s="174"/>
      <c r="D836" s="173"/>
      <c r="E836" s="174"/>
      <c r="F836" s="174"/>
      <c r="G836" s="173"/>
      <c r="H836" s="173"/>
      <c r="I836" s="173"/>
      <c r="J836" s="173"/>
    </row>
    <row r="837" ht="15" customHeight="1">
      <c r="A837" s="173"/>
      <c r="B837" s="174"/>
      <c r="C837" s="174"/>
      <c r="D837" s="173"/>
      <c r="E837" s="174"/>
      <c r="F837" s="174"/>
      <c r="G837" s="173"/>
      <c r="H837" s="173"/>
      <c r="I837" s="173"/>
      <c r="J837" s="173"/>
    </row>
    <row r="838" ht="15" customHeight="1">
      <c r="A838" s="173"/>
      <c r="B838" s="174"/>
      <c r="C838" s="174"/>
      <c r="D838" s="173"/>
      <c r="E838" s="174"/>
      <c r="F838" s="174"/>
      <c r="G838" s="173"/>
      <c r="H838" s="173"/>
      <c r="I838" s="173"/>
      <c r="J838" s="173"/>
    </row>
    <row r="839" ht="15" customHeight="1">
      <c r="A839" s="173"/>
      <c r="B839" s="174"/>
      <c r="C839" s="174"/>
      <c r="D839" s="173"/>
      <c r="E839" s="174"/>
      <c r="F839" s="174"/>
      <c r="G839" s="173"/>
      <c r="H839" s="173"/>
      <c r="I839" s="173"/>
      <c r="J839" s="173"/>
    </row>
    <row r="840" ht="15" customHeight="1">
      <c r="A840" s="173"/>
      <c r="B840" s="174"/>
      <c r="C840" s="174"/>
      <c r="D840" s="173"/>
      <c r="E840" s="174"/>
      <c r="F840" s="174"/>
      <c r="G840" s="173"/>
      <c r="H840" s="173"/>
      <c r="I840" s="173"/>
      <c r="J840" s="173"/>
    </row>
    <row r="841" ht="15" customHeight="1">
      <c r="A841" s="173"/>
      <c r="B841" s="174"/>
      <c r="C841" s="174"/>
      <c r="D841" s="173"/>
      <c r="E841" s="174"/>
      <c r="F841" s="174"/>
      <c r="G841" s="173"/>
      <c r="H841" s="173"/>
      <c r="I841" s="173"/>
      <c r="J841" s="173"/>
    </row>
    <row r="842" ht="15" customHeight="1">
      <c r="A842" s="173"/>
      <c r="B842" s="174"/>
      <c r="C842" s="174"/>
      <c r="D842" s="173"/>
      <c r="E842" s="174"/>
      <c r="F842" s="174"/>
      <c r="G842" s="173"/>
      <c r="H842" s="173"/>
      <c r="I842" s="173"/>
      <c r="J842" s="173"/>
    </row>
    <row r="843" ht="15" customHeight="1">
      <c r="A843" s="173"/>
      <c r="B843" s="174"/>
      <c r="C843" s="174"/>
      <c r="D843" s="173"/>
      <c r="E843" s="174"/>
      <c r="F843" s="174"/>
      <c r="G843" s="173"/>
      <c r="H843" s="173"/>
      <c r="I843" s="173"/>
      <c r="J843" s="173"/>
    </row>
    <row r="844" ht="15" customHeight="1">
      <c r="A844" s="173"/>
      <c r="B844" s="174"/>
      <c r="C844" s="174"/>
      <c r="D844" s="173"/>
      <c r="E844" s="174"/>
      <c r="F844" s="174"/>
      <c r="G844" s="173"/>
      <c r="H844" s="173"/>
      <c r="I844" s="173"/>
      <c r="J844" s="173"/>
    </row>
    <row r="845" ht="15" customHeight="1">
      <c r="A845" s="173"/>
      <c r="B845" s="174"/>
      <c r="C845" s="174"/>
      <c r="D845" s="173"/>
      <c r="E845" s="174"/>
      <c r="F845" s="174"/>
      <c r="G845" s="173"/>
      <c r="H845" s="173"/>
      <c r="I845" s="173"/>
      <c r="J845" s="173"/>
    </row>
    <row r="846" ht="15" customHeight="1">
      <c r="A846" s="173"/>
      <c r="B846" s="174"/>
      <c r="C846" s="174"/>
      <c r="D846" s="173"/>
      <c r="E846" s="174"/>
      <c r="F846" s="174"/>
      <c r="G846" s="173"/>
      <c r="H846" s="173"/>
      <c r="I846" s="173"/>
      <c r="J846" s="173"/>
    </row>
    <row r="847" ht="15" customHeight="1">
      <c r="A847" s="173"/>
      <c r="B847" s="174"/>
      <c r="C847" s="174"/>
      <c r="D847" s="173"/>
      <c r="E847" s="174"/>
      <c r="F847" s="174"/>
      <c r="G847" s="173"/>
      <c r="H847" s="173"/>
      <c r="I847" s="173"/>
      <c r="J847" s="173"/>
    </row>
    <row r="848" ht="15" customHeight="1">
      <c r="A848" s="173"/>
      <c r="B848" s="174"/>
      <c r="C848" s="174"/>
      <c r="D848" s="173"/>
      <c r="E848" s="174"/>
      <c r="F848" s="174"/>
      <c r="G848" s="173"/>
      <c r="H848" s="173"/>
      <c r="I848" s="173"/>
      <c r="J848" s="173"/>
    </row>
    <row r="849" ht="15" customHeight="1">
      <c r="A849" s="173"/>
      <c r="B849" s="174"/>
      <c r="C849" s="174"/>
      <c r="D849" s="173"/>
      <c r="E849" s="174"/>
      <c r="F849" s="174"/>
      <c r="G849" s="173"/>
      <c r="H849" s="173"/>
      <c r="I849" s="173"/>
      <c r="J849" s="173"/>
    </row>
    <row r="850" ht="15" customHeight="1">
      <c r="A850" s="173"/>
      <c r="B850" s="174"/>
      <c r="C850" s="174"/>
      <c r="D850" s="173"/>
      <c r="E850" s="174"/>
      <c r="F850" s="174"/>
      <c r="G850" s="173"/>
      <c r="H850" s="173"/>
      <c r="I850" s="173"/>
      <c r="J850" s="173"/>
    </row>
    <row r="851" ht="15" customHeight="1">
      <c r="A851" s="173"/>
      <c r="B851" s="174"/>
      <c r="C851" s="174"/>
      <c r="D851" s="173"/>
      <c r="E851" s="174"/>
      <c r="F851" s="174"/>
      <c r="G851" s="173"/>
      <c r="H851" s="173"/>
      <c r="I851" s="173"/>
      <c r="J851" s="173"/>
    </row>
    <row r="852" ht="15" customHeight="1">
      <c r="A852" s="173"/>
      <c r="B852" s="174"/>
      <c r="C852" s="174"/>
      <c r="D852" s="173"/>
      <c r="E852" s="174"/>
      <c r="F852" s="174"/>
      <c r="G852" s="173"/>
      <c r="H852" s="173"/>
      <c r="I852" s="173"/>
      <c r="J852" s="173"/>
    </row>
    <row r="853" ht="15" customHeight="1">
      <c r="A853" s="173"/>
      <c r="B853" s="174"/>
      <c r="C853" s="174"/>
      <c r="D853" s="173"/>
      <c r="E853" s="174"/>
      <c r="F853" s="174"/>
      <c r="G853" s="173"/>
      <c r="H853" s="173"/>
      <c r="I853" s="173"/>
      <c r="J853" s="173"/>
    </row>
    <row r="854" ht="15" customHeight="1">
      <c r="A854" s="173"/>
      <c r="B854" s="174"/>
      <c r="C854" s="174"/>
      <c r="D854" s="173"/>
      <c r="E854" s="174"/>
      <c r="F854" s="174"/>
      <c r="G854" s="173"/>
      <c r="H854" s="173"/>
      <c r="I854" s="173"/>
      <c r="J854" s="173"/>
    </row>
    <row r="855" ht="15" customHeight="1">
      <c r="A855" s="173"/>
      <c r="B855" s="174"/>
      <c r="C855" s="174"/>
      <c r="D855" s="173"/>
      <c r="E855" s="174"/>
      <c r="F855" s="174"/>
      <c r="G855" s="173"/>
      <c r="H855" s="173"/>
      <c r="I855" s="173"/>
      <c r="J855" s="173"/>
    </row>
    <row r="856" ht="15" customHeight="1">
      <c r="A856" s="173"/>
      <c r="B856" s="174"/>
      <c r="C856" s="174"/>
      <c r="D856" s="173"/>
      <c r="E856" s="174"/>
      <c r="F856" s="174"/>
      <c r="G856" s="173"/>
      <c r="H856" s="173"/>
      <c r="I856" s="173"/>
      <c r="J856" s="173"/>
    </row>
    <row r="857" ht="15" customHeight="1">
      <c r="A857" s="173"/>
      <c r="B857" s="174"/>
      <c r="C857" s="174"/>
      <c r="D857" s="173"/>
      <c r="E857" s="174"/>
      <c r="F857" s="174"/>
      <c r="G857" s="173"/>
      <c r="H857" s="173"/>
      <c r="I857" s="173"/>
      <c r="J857" s="173"/>
    </row>
    <row r="858" ht="15" customHeight="1">
      <c r="A858" s="173"/>
      <c r="B858" s="174"/>
      <c r="C858" s="174"/>
      <c r="D858" s="173"/>
      <c r="E858" s="174"/>
      <c r="F858" s="174"/>
      <c r="G858" s="173"/>
      <c r="H858" s="173"/>
      <c r="I858" s="173"/>
      <c r="J858" s="173"/>
    </row>
    <row r="859" ht="15" customHeight="1">
      <c r="A859" s="173"/>
      <c r="B859" s="174"/>
      <c r="C859" s="174"/>
      <c r="D859" s="173"/>
      <c r="E859" s="174"/>
      <c r="F859" s="174"/>
      <c r="G859" s="173"/>
      <c r="H859" s="173"/>
      <c r="I859" s="173"/>
      <c r="J859" s="173"/>
    </row>
    <row r="860" ht="15" customHeight="1">
      <c r="A860" s="173"/>
      <c r="B860" s="174"/>
      <c r="C860" s="174"/>
      <c r="D860" s="173"/>
      <c r="E860" s="174"/>
      <c r="F860" s="174"/>
      <c r="G860" s="173"/>
      <c r="H860" s="173"/>
      <c r="I860" s="173"/>
      <c r="J860" s="173"/>
    </row>
    <row r="861" ht="15" customHeight="1">
      <c r="A861" s="173"/>
      <c r="B861" s="174"/>
      <c r="C861" s="174"/>
      <c r="D861" s="173"/>
      <c r="E861" s="174"/>
      <c r="F861" s="174"/>
      <c r="G861" s="173"/>
      <c r="H861" s="173"/>
      <c r="I861" s="173"/>
      <c r="J861" s="173"/>
    </row>
    <row r="862" ht="15" customHeight="1">
      <c r="A862" s="173"/>
      <c r="B862" s="174"/>
      <c r="C862" s="174"/>
      <c r="D862" s="173"/>
      <c r="E862" s="174"/>
      <c r="F862" s="174"/>
      <c r="G862" s="173"/>
      <c r="H862" s="173"/>
      <c r="I862" s="173"/>
      <c r="J862" s="173"/>
    </row>
    <row r="863" ht="15" customHeight="1">
      <c r="A863" s="173"/>
      <c r="B863" s="174"/>
      <c r="C863" s="174"/>
      <c r="D863" s="173"/>
      <c r="E863" s="174"/>
      <c r="F863" s="174"/>
      <c r="G863" s="173"/>
      <c r="H863" s="173"/>
      <c r="I863" s="173"/>
      <c r="J863" s="173"/>
    </row>
    <row r="864" ht="15" customHeight="1">
      <c r="A864" s="173"/>
      <c r="B864" s="174"/>
      <c r="C864" s="174"/>
      <c r="D864" s="173"/>
      <c r="E864" s="174"/>
      <c r="F864" s="174"/>
      <c r="G864" s="173"/>
      <c r="H864" s="173"/>
      <c r="I864" s="173"/>
      <c r="J864" s="173"/>
    </row>
    <row r="865" ht="15" customHeight="1">
      <c r="A865" s="173"/>
      <c r="B865" s="174"/>
      <c r="C865" s="174"/>
      <c r="D865" s="173"/>
      <c r="E865" s="174"/>
      <c r="F865" s="174"/>
      <c r="G865" s="173"/>
      <c r="H865" s="173"/>
      <c r="I865" s="173"/>
      <c r="J865" s="173"/>
    </row>
    <row r="866" ht="15" customHeight="1">
      <c r="A866" s="173"/>
      <c r="B866" s="174"/>
      <c r="C866" s="174"/>
      <c r="D866" s="173"/>
      <c r="E866" s="174"/>
      <c r="F866" s="174"/>
      <c r="G866" s="173"/>
      <c r="H866" s="173"/>
      <c r="I866" s="173"/>
      <c r="J866" s="173"/>
    </row>
    <row r="867" ht="15" customHeight="1">
      <c r="A867" s="173"/>
      <c r="B867" s="174"/>
      <c r="C867" s="174"/>
      <c r="D867" s="173"/>
      <c r="E867" s="174"/>
      <c r="F867" s="174"/>
      <c r="G867" s="173"/>
      <c r="H867" s="173"/>
      <c r="I867" s="173"/>
      <c r="J867" s="173"/>
    </row>
    <row r="868" ht="15" customHeight="1">
      <c r="A868" s="173"/>
      <c r="B868" s="174"/>
      <c r="C868" s="174"/>
      <c r="D868" s="173"/>
      <c r="E868" s="174"/>
      <c r="F868" s="174"/>
      <c r="G868" s="173"/>
      <c r="H868" s="173"/>
      <c r="I868" s="173"/>
      <c r="J868" s="173"/>
    </row>
    <row r="869" ht="15" customHeight="1">
      <c r="A869" s="173"/>
      <c r="B869" s="174"/>
      <c r="C869" s="174"/>
      <c r="D869" s="173"/>
      <c r="E869" s="174"/>
      <c r="F869" s="174"/>
      <c r="G869" s="173"/>
      <c r="H869" s="173"/>
      <c r="I869" s="173"/>
      <c r="J869" s="173"/>
    </row>
    <row r="870" ht="15" customHeight="1">
      <c r="A870" s="173"/>
      <c r="B870" s="174"/>
      <c r="C870" s="174"/>
      <c r="D870" s="173"/>
      <c r="E870" s="174"/>
      <c r="F870" s="174"/>
      <c r="G870" s="173"/>
      <c r="H870" s="173"/>
      <c r="I870" s="173"/>
      <c r="J870" s="173"/>
    </row>
    <row r="871" ht="15" customHeight="1">
      <c r="A871" s="173"/>
      <c r="B871" s="174"/>
      <c r="C871" s="174"/>
      <c r="D871" s="173"/>
      <c r="E871" s="174"/>
      <c r="F871" s="174"/>
      <c r="G871" s="173"/>
      <c r="H871" s="173"/>
      <c r="I871" s="173"/>
      <c r="J871" s="173"/>
    </row>
    <row r="872" ht="15" customHeight="1">
      <c r="A872" s="173"/>
      <c r="B872" s="174"/>
      <c r="C872" s="174"/>
      <c r="D872" s="173"/>
      <c r="E872" s="174"/>
      <c r="F872" s="174"/>
      <c r="G872" s="173"/>
      <c r="H872" s="173"/>
      <c r="I872" s="173"/>
      <c r="J872" s="173"/>
    </row>
    <row r="873" ht="15" customHeight="1">
      <c r="A873" s="173"/>
      <c r="B873" s="174"/>
      <c r="C873" s="174"/>
      <c r="D873" s="173"/>
      <c r="E873" s="174"/>
      <c r="F873" s="174"/>
      <c r="G873" s="173"/>
      <c r="H873" s="173"/>
      <c r="I873" s="173"/>
      <c r="J873" s="173"/>
    </row>
    <row r="874" ht="15" customHeight="1">
      <c r="A874" s="173"/>
      <c r="B874" s="174"/>
      <c r="C874" s="174"/>
      <c r="D874" s="173"/>
      <c r="E874" s="174"/>
      <c r="F874" s="174"/>
      <c r="G874" s="173"/>
      <c r="H874" s="173"/>
      <c r="I874" s="173"/>
      <c r="J874" s="173"/>
    </row>
    <row r="875" ht="15" customHeight="1">
      <c r="A875" s="173"/>
      <c r="B875" s="174"/>
      <c r="C875" s="174"/>
      <c r="D875" s="173"/>
      <c r="E875" s="174"/>
      <c r="F875" s="174"/>
      <c r="G875" s="173"/>
      <c r="H875" s="173"/>
      <c r="I875" s="173"/>
      <c r="J875" s="173"/>
    </row>
    <row r="876" ht="15" customHeight="1">
      <c r="A876" s="173"/>
      <c r="B876" s="174"/>
      <c r="C876" s="174"/>
      <c r="D876" s="173"/>
      <c r="E876" s="174"/>
      <c r="F876" s="174"/>
      <c r="G876" s="173"/>
      <c r="H876" s="173"/>
      <c r="I876" s="173"/>
      <c r="J876" s="173"/>
    </row>
    <row r="877" ht="15" customHeight="1">
      <c r="A877" s="173"/>
      <c r="B877" s="174"/>
      <c r="C877" s="174"/>
      <c r="D877" s="173"/>
      <c r="E877" s="174"/>
      <c r="F877" s="174"/>
      <c r="G877" s="173"/>
      <c r="H877" s="173"/>
      <c r="I877" s="173"/>
      <c r="J877" s="173"/>
    </row>
    <row r="878" ht="15" customHeight="1">
      <c r="A878" s="173"/>
      <c r="B878" s="174"/>
      <c r="C878" s="174"/>
      <c r="D878" s="173"/>
      <c r="E878" s="174"/>
      <c r="F878" s="174"/>
      <c r="G878" s="173"/>
      <c r="H878" s="173"/>
      <c r="I878" s="173"/>
      <c r="J878" s="173"/>
    </row>
    <row r="879" ht="15" customHeight="1">
      <c r="A879" s="173"/>
      <c r="B879" s="174"/>
      <c r="C879" s="174"/>
      <c r="D879" s="173"/>
      <c r="E879" s="174"/>
      <c r="F879" s="174"/>
      <c r="G879" s="173"/>
      <c r="H879" s="173"/>
      <c r="I879" s="173"/>
      <c r="J879" s="173"/>
    </row>
    <row r="880" ht="15" customHeight="1">
      <c r="A880" s="173"/>
      <c r="B880" s="174"/>
      <c r="C880" s="174"/>
      <c r="D880" s="173"/>
      <c r="E880" s="174"/>
      <c r="F880" s="174"/>
      <c r="G880" s="173"/>
      <c r="H880" s="173"/>
      <c r="I880" s="173"/>
      <c r="J880" s="173"/>
    </row>
    <row r="881" ht="15" customHeight="1">
      <c r="A881" s="173"/>
      <c r="B881" s="174"/>
      <c r="C881" s="174"/>
      <c r="D881" s="173"/>
      <c r="E881" s="174"/>
      <c r="F881" s="174"/>
      <c r="G881" s="173"/>
      <c r="H881" s="173"/>
      <c r="I881" s="173"/>
      <c r="J881" s="173"/>
    </row>
    <row r="882" ht="15" customHeight="1">
      <c r="A882" s="173"/>
      <c r="B882" s="174"/>
      <c r="C882" s="174"/>
      <c r="D882" s="173"/>
      <c r="E882" s="174"/>
      <c r="F882" s="174"/>
      <c r="G882" s="173"/>
      <c r="H882" s="173"/>
      <c r="I882" s="173"/>
      <c r="J882" s="173"/>
    </row>
    <row r="883" ht="15" customHeight="1">
      <c r="A883" s="173"/>
      <c r="B883" s="174"/>
      <c r="C883" s="174"/>
      <c r="D883" s="173"/>
      <c r="E883" s="174"/>
      <c r="F883" s="174"/>
      <c r="G883" s="173"/>
      <c r="H883" s="173"/>
      <c r="I883" s="173"/>
      <c r="J883" s="173"/>
    </row>
    <row r="884" ht="15" customHeight="1">
      <c r="A884" s="173"/>
      <c r="B884" s="174"/>
      <c r="C884" s="174"/>
      <c r="D884" s="173"/>
      <c r="E884" s="174"/>
      <c r="F884" s="174"/>
      <c r="G884" s="173"/>
      <c r="H884" s="173"/>
      <c r="I884" s="173"/>
      <c r="J884" s="173"/>
    </row>
    <row r="885" ht="15" customHeight="1">
      <c r="A885" s="173"/>
      <c r="B885" s="174"/>
      <c r="C885" s="174"/>
      <c r="D885" s="173"/>
      <c r="E885" s="174"/>
      <c r="F885" s="174"/>
      <c r="G885" s="173"/>
      <c r="H885" s="173"/>
      <c r="I885" s="173"/>
      <c r="J885" s="173"/>
    </row>
    <row r="886" ht="15" customHeight="1">
      <c r="A886" s="173"/>
      <c r="B886" s="174"/>
      <c r="C886" s="174"/>
      <c r="D886" s="173"/>
      <c r="E886" s="174"/>
      <c r="F886" s="174"/>
      <c r="G886" s="173"/>
      <c r="H886" s="173"/>
      <c r="I886" s="173"/>
      <c r="J886" s="173"/>
    </row>
    <row r="887" ht="15" customHeight="1">
      <c r="A887" s="173"/>
      <c r="B887" s="174"/>
      <c r="C887" s="174"/>
      <c r="D887" s="173"/>
      <c r="E887" s="174"/>
      <c r="F887" s="174"/>
      <c r="G887" s="173"/>
      <c r="H887" s="173"/>
      <c r="I887" s="173"/>
      <c r="J887" s="173"/>
    </row>
    <row r="888" ht="15" customHeight="1">
      <c r="A888" s="173"/>
      <c r="B888" s="174"/>
      <c r="C888" s="174"/>
      <c r="D888" s="173"/>
      <c r="E888" s="174"/>
      <c r="F888" s="174"/>
      <c r="G888" s="173"/>
      <c r="H888" s="173"/>
      <c r="I888" s="173"/>
      <c r="J888" s="173"/>
    </row>
    <row r="889" ht="15" customHeight="1">
      <c r="A889" s="173"/>
      <c r="B889" s="174"/>
      <c r="C889" s="174"/>
      <c r="D889" s="173"/>
      <c r="E889" s="174"/>
      <c r="F889" s="174"/>
      <c r="G889" s="173"/>
      <c r="H889" s="173"/>
      <c r="I889" s="173"/>
      <c r="J889" s="173"/>
    </row>
    <row r="890" ht="15" customHeight="1">
      <c r="A890" s="173"/>
      <c r="B890" s="174"/>
      <c r="C890" s="174"/>
      <c r="D890" s="173"/>
      <c r="E890" s="174"/>
      <c r="F890" s="174"/>
      <c r="G890" s="173"/>
      <c r="H890" s="173"/>
      <c r="I890" s="173"/>
      <c r="J890" s="173"/>
    </row>
    <row r="891" ht="15" customHeight="1">
      <c r="A891" s="173"/>
      <c r="B891" s="174"/>
      <c r="C891" s="174"/>
      <c r="D891" s="173"/>
      <c r="E891" s="174"/>
      <c r="F891" s="174"/>
      <c r="G891" s="173"/>
      <c r="H891" s="173"/>
      <c r="I891" s="173"/>
      <c r="J891" s="173"/>
    </row>
    <row r="892" ht="15" customHeight="1">
      <c r="A892" s="173"/>
      <c r="B892" s="174"/>
      <c r="C892" s="174"/>
      <c r="D892" s="173"/>
      <c r="E892" s="174"/>
      <c r="F892" s="174"/>
      <c r="G892" s="173"/>
      <c r="H892" s="173"/>
      <c r="I892" s="173"/>
      <c r="J892" s="173"/>
    </row>
    <row r="893" ht="15" customHeight="1">
      <c r="A893" s="173"/>
      <c r="B893" s="174"/>
      <c r="C893" s="174"/>
      <c r="D893" s="173"/>
      <c r="E893" s="174"/>
      <c r="F893" s="174"/>
      <c r="G893" s="173"/>
      <c r="H893" s="173"/>
      <c r="I893" s="173"/>
      <c r="J893" s="173"/>
    </row>
    <row r="894" ht="15" customHeight="1">
      <c r="A894" s="173"/>
      <c r="B894" s="174"/>
      <c r="C894" s="174"/>
      <c r="D894" s="173"/>
      <c r="E894" s="174"/>
      <c r="F894" s="174"/>
      <c r="G894" s="173"/>
      <c r="H894" s="173"/>
      <c r="I894" s="173"/>
      <c r="J894" s="173"/>
    </row>
    <row r="895" ht="15" customHeight="1">
      <c r="A895" s="173"/>
      <c r="B895" s="174"/>
      <c r="C895" s="174"/>
      <c r="D895" s="173"/>
      <c r="E895" s="174"/>
      <c r="F895" s="174"/>
      <c r="G895" s="173"/>
      <c r="H895" s="173"/>
      <c r="I895" s="173"/>
      <c r="J895" s="173"/>
    </row>
    <row r="896" ht="15" customHeight="1">
      <c r="A896" s="173"/>
      <c r="B896" s="174"/>
      <c r="C896" s="174"/>
      <c r="D896" s="173"/>
      <c r="E896" s="174"/>
      <c r="F896" s="174"/>
      <c r="G896" s="173"/>
      <c r="H896" s="173"/>
      <c r="I896" s="173"/>
      <c r="J896" s="173"/>
    </row>
    <row r="897" ht="15" customHeight="1">
      <c r="A897" s="173"/>
      <c r="B897" s="174"/>
      <c r="C897" s="174"/>
      <c r="D897" s="173"/>
      <c r="E897" s="174"/>
      <c r="F897" s="174"/>
      <c r="G897" s="173"/>
      <c r="H897" s="173"/>
      <c r="I897" s="173"/>
      <c r="J897" s="173"/>
    </row>
    <row r="898" ht="15" customHeight="1">
      <c r="A898" s="173"/>
      <c r="B898" s="174"/>
      <c r="C898" s="174"/>
      <c r="D898" s="173"/>
      <c r="E898" s="174"/>
      <c r="F898" s="174"/>
      <c r="G898" s="173"/>
      <c r="H898" s="173"/>
      <c r="I898" s="173"/>
      <c r="J898" s="173"/>
    </row>
    <row r="899" ht="15" customHeight="1">
      <c r="A899" s="173"/>
      <c r="B899" s="174"/>
      <c r="C899" s="174"/>
      <c r="D899" s="173"/>
      <c r="E899" s="174"/>
      <c r="F899" s="174"/>
      <c r="G899" s="173"/>
      <c r="H899" s="173"/>
      <c r="I899" s="173"/>
      <c r="J899" s="173"/>
    </row>
    <row r="900" ht="15" customHeight="1">
      <c r="A900" s="173"/>
      <c r="B900" s="174"/>
      <c r="C900" s="174"/>
      <c r="D900" s="173"/>
      <c r="E900" s="174"/>
      <c r="F900" s="174"/>
      <c r="G900" s="173"/>
      <c r="H900" s="173"/>
      <c r="I900" s="173"/>
      <c r="J900" s="173"/>
    </row>
    <row r="901" ht="15" customHeight="1">
      <c r="A901" s="173"/>
      <c r="B901" s="174"/>
      <c r="C901" s="174"/>
      <c r="D901" s="173"/>
      <c r="E901" s="174"/>
      <c r="F901" s="174"/>
      <c r="G901" s="173"/>
      <c r="H901" s="173"/>
      <c r="I901" s="173"/>
      <c r="J901" s="173"/>
    </row>
    <row r="902" ht="15" customHeight="1">
      <c r="A902" s="173"/>
      <c r="B902" s="174"/>
      <c r="C902" s="174"/>
      <c r="D902" s="173"/>
      <c r="E902" s="174"/>
      <c r="F902" s="174"/>
      <c r="G902" s="173"/>
      <c r="H902" s="173"/>
      <c r="I902" s="173"/>
      <c r="J902" s="173"/>
    </row>
    <row r="903" ht="15" customHeight="1">
      <c r="A903" s="173"/>
      <c r="B903" s="174"/>
      <c r="C903" s="174"/>
      <c r="D903" s="173"/>
      <c r="E903" s="174"/>
      <c r="F903" s="174"/>
      <c r="G903" s="173"/>
      <c r="H903" s="173"/>
      <c r="I903" s="173"/>
      <c r="J903" s="173"/>
    </row>
    <row r="904" ht="15" customHeight="1">
      <c r="A904" s="173"/>
      <c r="B904" s="174"/>
      <c r="C904" s="174"/>
      <c r="D904" s="173"/>
      <c r="E904" s="174"/>
      <c r="F904" s="174"/>
      <c r="G904" s="173"/>
      <c r="H904" s="173"/>
      <c r="I904" s="173"/>
      <c r="J904" s="173"/>
    </row>
    <row r="905" ht="15" customHeight="1">
      <c r="A905" s="173"/>
      <c r="B905" s="174"/>
      <c r="C905" s="174"/>
      <c r="D905" s="173"/>
      <c r="E905" s="174"/>
      <c r="F905" s="174"/>
      <c r="G905" s="173"/>
      <c r="H905" s="173"/>
      <c r="I905" s="173"/>
      <c r="J905" s="173"/>
    </row>
    <row r="906" ht="15" customHeight="1">
      <c r="A906" s="173"/>
      <c r="B906" s="174"/>
      <c r="C906" s="174"/>
      <c r="D906" s="173"/>
      <c r="E906" s="174"/>
      <c r="F906" s="174"/>
      <c r="G906" s="173"/>
      <c r="H906" s="173"/>
      <c r="I906" s="173"/>
      <c r="J906" s="173"/>
    </row>
    <row r="907" ht="15" customHeight="1">
      <c r="A907" s="173"/>
      <c r="B907" s="174"/>
      <c r="C907" s="174"/>
      <c r="D907" s="173"/>
      <c r="E907" s="174"/>
      <c r="F907" s="174"/>
      <c r="G907" s="173"/>
      <c r="H907" s="173"/>
      <c r="I907" s="173"/>
      <c r="J907" s="173"/>
    </row>
    <row r="908" ht="15" customHeight="1">
      <c r="A908" s="173"/>
      <c r="B908" s="174"/>
      <c r="C908" s="174"/>
      <c r="D908" s="173"/>
      <c r="E908" s="174"/>
      <c r="F908" s="174"/>
      <c r="G908" s="173"/>
      <c r="H908" s="173"/>
      <c r="I908" s="173"/>
      <c r="J908" s="173"/>
    </row>
    <row r="909" ht="15" customHeight="1">
      <c r="A909" s="173"/>
      <c r="B909" s="174"/>
      <c r="C909" s="174"/>
      <c r="D909" s="173"/>
      <c r="E909" s="174"/>
      <c r="F909" s="174"/>
      <c r="G909" s="173"/>
      <c r="H909" s="173"/>
      <c r="I909" s="173"/>
      <c r="J909" s="173"/>
    </row>
    <row r="910" ht="15" customHeight="1">
      <c r="A910" s="173"/>
      <c r="B910" s="174"/>
      <c r="C910" s="174"/>
      <c r="D910" s="173"/>
      <c r="E910" s="174"/>
      <c r="F910" s="174"/>
      <c r="G910" s="173"/>
      <c r="H910" s="173"/>
      <c r="I910" s="173"/>
      <c r="J910" s="173"/>
    </row>
    <row r="911" ht="15" customHeight="1">
      <c r="A911" s="173"/>
      <c r="B911" s="174"/>
      <c r="C911" s="174"/>
      <c r="D911" s="173"/>
      <c r="E911" s="174"/>
      <c r="F911" s="174"/>
      <c r="G911" s="173"/>
      <c r="H911" s="173"/>
      <c r="I911" s="173"/>
      <c r="J911" s="173"/>
    </row>
    <row r="912" ht="15" customHeight="1">
      <c r="A912" s="173"/>
      <c r="B912" s="174"/>
      <c r="C912" s="174"/>
      <c r="D912" s="173"/>
      <c r="E912" s="174"/>
      <c r="F912" s="174"/>
      <c r="G912" s="173"/>
      <c r="H912" s="173"/>
      <c r="I912" s="173"/>
      <c r="J912" s="173"/>
    </row>
    <row r="913" ht="15" customHeight="1">
      <c r="A913" s="173"/>
      <c r="B913" s="174"/>
      <c r="C913" s="174"/>
      <c r="D913" s="173"/>
      <c r="E913" s="174"/>
      <c r="F913" s="174"/>
      <c r="G913" s="173"/>
      <c r="H913" s="173"/>
      <c r="I913" s="173"/>
      <c r="J913" s="173"/>
    </row>
    <row r="914" ht="15" customHeight="1">
      <c r="A914" s="173"/>
      <c r="B914" s="174"/>
      <c r="C914" s="174"/>
      <c r="D914" s="173"/>
      <c r="E914" s="174"/>
      <c r="F914" s="174"/>
      <c r="G914" s="173"/>
      <c r="H914" s="173"/>
      <c r="I914" s="173"/>
      <c r="J914" s="173"/>
    </row>
    <row r="915" ht="15" customHeight="1">
      <c r="A915" s="173"/>
      <c r="B915" s="174"/>
      <c r="C915" s="174"/>
      <c r="D915" s="173"/>
      <c r="E915" s="174"/>
      <c r="F915" s="174"/>
      <c r="G915" s="173"/>
      <c r="H915" s="173"/>
      <c r="I915" s="173"/>
      <c r="J915" s="173"/>
    </row>
    <row r="916" ht="15" customHeight="1">
      <c r="A916" s="173"/>
      <c r="B916" s="174"/>
      <c r="C916" s="174"/>
      <c r="D916" s="173"/>
      <c r="E916" s="174"/>
      <c r="F916" s="174"/>
      <c r="G916" s="173"/>
      <c r="H916" s="173"/>
      <c r="I916" s="173"/>
      <c r="J916" s="173"/>
    </row>
    <row r="917" ht="15" customHeight="1">
      <c r="A917" s="173"/>
      <c r="B917" s="174"/>
      <c r="C917" s="174"/>
      <c r="D917" s="173"/>
      <c r="E917" s="174"/>
      <c r="F917" s="174"/>
      <c r="G917" s="173"/>
      <c r="H917" s="173"/>
      <c r="I917" s="173"/>
      <c r="J917" s="173"/>
    </row>
    <row r="918" ht="15" customHeight="1">
      <c r="A918" s="173"/>
      <c r="B918" s="174"/>
      <c r="C918" s="174"/>
      <c r="D918" s="173"/>
      <c r="E918" s="174"/>
      <c r="F918" s="174"/>
      <c r="G918" s="173"/>
      <c r="H918" s="173"/>
      <c r="I918" s="173"/>
      <c r="J918" s="173"/>
    </row>
    <row r="919" ht="15" customHeight="1">
      <c r="A919" s="173"/>
      <c r="B919" s="174"/>
      <c r="C919" s="174"/>
      <c r="D919" s="173"/>
      <c r="E919" s="174"/>
      <c r="F919" s="174"/>
      <c r="G919" s="173"/>
      <c r="H919" s="173"/>
      <c r="I919" s="173"/>
      <c r="J919" s="173"/>
    </row>
    <row r="920" ht="15" customHeight="1">
      <c r="A920" s="173"/>
      <c r="B920" s="174"/>
      <c r="C920" s="174"/>
      <c r="D920" s="173"/>
      <c r="E920" s="174"/>
      <c r="F920" s="174"/>
      <c r="G920" s="173"/>
      <c r="H920" s="173"/>
      <c r="I920" s="173"/>
      <c r="J920" s="173"/>
    </row>
    <row r="921" ht="15" customHeight="1">
      <c r="A921" s="173"/>
      <c r="B921" s="174"/>
      <c r="C921" s="174"/>
      <c r="D921" s="173"/>
      <c r="E921" s="174"/>
      <c r="F921" s="174"/>
      <c r="G921" s="173"/>
      <c r="H921" s="173"/>
      <c r="I921" s="173"/>
      <c r="J921" s="173"/>
    </row>
    <row r="922" ht="15" customHeight="1">
      <c r="A922" s="173"/>
      <c r="B922" s="174"/>
      <c r="C922" s="174"/>
      <c r="D922" s="173"/>
      <c r="E922" s="174"/>
      <c r="F922" s="174"/>
      <c r="G922" s="173"/>
      <c r="H922" s="173"/>
      <c r="I922" s="173"/>
      <c r="J922" s="173"/>
    </row>
    <row r="923" ht="15" customHeight="1">
      <c r="A923" s="173"/>
      <c r="B923" s="174"/>
      <c r="C923" s="174"/>
      <c r="D923" s="173"/>
      <c r="E923" s="174"/>
      <c r="F923" s="174"/>
      <c r="G923" s="173"/>
      <c r="H923" s="173"/>
      <c r="I923" s="173"/>
      <c r="J923" s="173"/>
    </row>
    <row r="924" ht="15" customHeight="1">
      <c r="A924" s="173"/>
      <c r="B924" s="174"/>
      <c r="C924" s="174"/>
      <c r="D924" s="173"/>
      <c r="E924" s="174"/>
      <c r="F924" s="174"/>
      <c r="G924" s="173"/>
      <c r="H924" s="173"/>
      <c r="I924" s="173"/>
      <c r="J924" s="173"/>
    </row>
    <row r="925" ht="15" customHeight="1">
      <c r="A925" s="173"/>
      <c r="B925" s="174"/>
      <c r="C925" s="174"/>
      <c r="D925" s="173"/>
      <c r="E925" s="174"/>
      <c r="F925" s="174"/>
      <c r="G925" s="173"/>
      <c r="H925" s="173"/>
      <c r="I925" s="173"/>
      <c r="J925" s="173"/>
    </row>
    <row r="926" ht="15" customHeight="1">
      <c r="A926" s="173"/>
      <c r="B926" s="174"/>
      <c r="C926" s="174"/>
      <c r="D926" s="173"/>
      <c r="E926" s="174"/>
      <c r="F926" s="174"/>
      <c r="G926" s="173"/>
      <c r="H926" s="173"/>
      <c r="I926" s="173"/>
      <c r="J926" s="173"/>
    </row>
    <row r="927" ht="15" customHeight="1">
      <c r="A927" s="173"/>
      <c r="B927" s="174"/>
      <c r="C927" s="174"/>
      <c r="D927" s="173"/>
      <c r="E927" s="174"/>
      <c r="F927" s="174"/>
      <c r="G927" s="173"/>
      <c r="H927" s="173"/>
      <c r="I927" s="173"/>
      <c r="J927" s="173"/>
    </row>
    <row r="928" ht="15" customHeight="1">
      <c r="A928" s="173"/>
      <c r="B928" s="174"/>
      <c r="C928" s="174"/>
      <c r="D928" s="173"/>
      <c r="E928" s="174"/>
      <c r="F928" s="174"/>
      <c r="G928" s="173"/>
      <c r="H928" s="173"/>
      <c r="I928" s="173"/>
      <c r="J928" s="173"/>
    </row>
    <row r="929" ht="15" customHeight="1">
      <c r="A929" s="173"/>
      <c r="B929" s="174"/>
      <c r="C929" s="174"/>
      <c r="D929" s="173"/>
      <c r="E929" s="174"/>
      <c r="F929" s="174"/>
      <c r="G929" s="173"/>
      <c r="H929" s="173"/>
      <c r="I929" s="173"/>
      <c r="J929" s="173"/>
    </row>
    <row r="930" ht="15" customHeight="1">
      <c r="A930" s="173"/>
      <c r="B930" s="174"/>
      <c r="C930" s="174"/>
      <c r="D930" s="173"/>
      <c r="E930" s="174"/>
      <c r="F930" s="174"/>
      <c r="G930" s="173"/>
      <c r="H930" s="173"/>
      <c r="I930" s="173"/>
      <c r="J930" s="173"/>
    </row>
    <row r="931" ht="15" customHeight="1">
      <c r="A931" s="173"/>
      <c r="B931" s="174"/>
      <c r="C931" s="174"/>
      <c r="D931" s="173"/>
      <c r="E931" s="174"/>
      <c r="F931" s="174"/>
      <c r="G931" s="173"/>
      <c r="H931" s="173"/>
      <c r="I931" s="173"/>
      <c r="J931" s="173"/>
    </row>
    <row r="932" ht="15" customHeight="1">
      <c r="A932" s="173"/>
      <c r="B932" s="174"/>
      <c r="C932" s="174"/>
      <c r="D932" s="173"/>
      <c r="E932" s="174"/>
      <c r="F932" s="174"/>
      <c r="G932" s="173"/>
      <c r="H932" s="173"/>
      <c r="I932" s="173"/>
      <c r="J932" s="173"/>
    </row>
    <row r="933" ht="15" customHeight="1">
      <c r="A933" s="173"/>
      <c r="B933" s="174"/>
      <c r="C933" s="174"/>
      <c r="D933" s="173"/>
      <c r="E933" s="174"/>
      <c r="F933" s="174"/>
      <c r="G933" s="173"/>
      <c r="H933" s="173"/>
      <c r="I933" s="173"/>
      <c r="J933" s="173"/>
    </row>
    <row r="934" ht="15" customHeight="1">
      <c r="A934" s="173"/>
      <c r="B934" s="174"/>
      <c r="C934" s="174"/>
      <c r="D934" s="173"/>
      <c r="E934" s="174"/>
      <c r="F934" s="174"/>
      <c r="G934" s="173"/>
      <c r="H934" s="173"/>
      <c r="I934" s="173"/>
      <c r="J934" s="173"/>
    </row>
    <row r="935" ht="15" customHeight="1">
      <c r="A935" s="173"/>
      <c r="B935" s="174"/>
      <c r="C935" s="174"/>
      <c r="D935" s="173"/>
      <c r="E935" s="174"/>
      <c r="F935" s="174"/>
      <c r="G935" s="173"/>
      <c r="H935" s="173"/>
      <c r="I935" s="173"/>
      <c r="J935" s="173"/>
    </row>
    <row r="936" ht="15" customHeight="1">
      <c r="A936" s="173"/>
      <c r="B936" s="174"/>
      <c r="C936" s="174"/>
      <c r="D936" s="173"/>
      <c r="E936" s="174"/>
      <c r="F936" s="174"/>
      <c r="G936" s="173"/>
      <c r="H936" s="173"/>
      <c r="I936" s="173"/>
      <c r="J936" s="173"/>
    </row>
    <row r="937" ht="15" customHeight="1">
      <c r="A937" s="173"/>
      <c r="B937" s="174"/>
      <c r="C937" s="174"/>
      <c r="D937" s="173"/>
      <c r="E937" s="174"/>
      <c r="F937" s="174"/>
      <c r="G937" s="173"/>
      <c r="H937" s="173"/>
      <c r="I937" s="173"/>
      <c r="J937" s="173"/>
    </row>
    <row r="938" ht="15" customHeight="1">
      <c r="A938" s="173"/>
      <c r="B938" s="174"/>
      <c r="C938" s="174"/>
      <c r="D938" s="173"/>
      <c r="E938" s="174"/>
      <c r="F938" s="174"/>
      <c r="G938" s="173"/>
      <c r="H938" s="173"/>
      <c r="I938" s="173"/>
      <c r="J938" s="173"/>
    </row>
    <row r="939" ht="15" customHeight="1">
      <c r="A939" s="173"/>
      <c r="B939" s="174"/>
      <c r="C939" s="174"/>
      <c r="D939" s="173"/>
      <c r="E939" s="174"/>
      <c r="F939" s="174"/>
      <c r="G939" s="173"/>
      <c r="H939" s="173"/>
      <c r="I939" s="173"/>
      <c r="J939" s="173"/>
    </row>
    <row r="940" ht="15" customHeight="1">
      <c r="A940" s="173"/>
      <c r="B940" s="174"/>
      <c r="C940" s="174"/>
      <c r="D940" s="173"/>
      <c r="E940" s="174"/>
      <c r="F940" s="174"/>
      <c r="G940" s="173"/>
      <c r="H940" s="173"/>
      <c r="I940" s="173"/>
      <c r="J940" s="173"/>
    </row>
    <row r="941" ht="15" customHeight="1">
      <c r="A941" s="173"/>
      <c r="B941" s="174"/>
      <c r="C941" s="174"/>
      <c r="D941" s="173"/>
      <c r="E941" s="174"/>
      <c r="F941" s="174"/>
      <c r="G941" s="173"/>
      <c r="H941" s="173"/>
      <c r="I941" s="173"/>
      <c r="J941" s="173"/>
    </row>
    <row r="942" ht="15" customHeight="1">
      <c r="A942" s="173"/>
      <c r="B942" s="174"/>
      <c r="C942" s="174"/>
      <c r="D942" s="173"/>
      <c r="E942" s="174"/>
      <c r="F942" s="174"/>
      <c r="G942" s="173"/>
      <c r="H942" s="173"/>
      <c r="I942" s="173"/>
      <c r="J942" s="173"/>
    </row>
    <row r="943" ht="15" customHeight="1">
      <c r="A943" s="173"/>
      <c r="B943" s="174"/>
      <c r="C943" s="174"/>
      <c r="D943" s="173"/>
      <c r="E943" s="174"/>
      <c r="F943" s="174"/>
      <c r="G943" s="173"/>
      <c r="H943" s="173"/>
      <c r="I943" s="173"/>
      <c r="J943" s="173"/>
    </row>
    <row r="944" ht="15" customHeight="1">
      <c r="A944" s="173"/>
      <c r="B944" s="174"/>
      <c r="C944" s="174"/>
      <c r="D944" s="173"/>
      <c r="E944" s="174"/>
      <c r="F944" s="174"/>
      <c r="G944" s="173"/>
      <c r="H944" s="173"/>
      <c r="I944" s="173"/>
      <c r="J944" s="173"/>
    </row>
    <row r="945" ht="15" customHeight="1">
      <c r="A945" s="173"/>
      <c r="B945" s="174"/>
      <c r="C945" s="174"/>
      <c r="D945" s="173"/>
      <c r="E945" s="174"/>
      <c r="F945" s="174"/>
      <c r="G945" s="173"/>
      <c r="H945" s="173"/>
      <c r="I945" s="173"/>
      <c r="J945" s="173"/>
    </row>
    <row r="946" ht="15" customHeight="1">
      <c r="A946" s="173"/>
      <c r="B946" s="174"/>
      <c r="C946" s="174"/>
      <c r="D946" s="173"/>
      <c r="E946" s="174"/>
      <c r="F946" s="174"/>
      <c r="G946" s="173"/>
      <c r="H946" s="173"/>
      <c r="I946" s="173"/>
      <c r="J946" s="173"/>
    </row>
    <row r="947" ht="15" customHeight="1">
      <c r="A947" s="173"/>
      <c r="B947" s="174"/>
      <c r="C947" s="174"/>
      <c r="D947" s="173"/>
      <c r="E947" s="174"/>
      <c r="F947" s="174"/>
      <c r="G947" s="173"/>
      <c r="H947" s="173"/>
      <c r="I947" s="173"/>
      <c r="J947" s="173"/>
    </row>
    <row r="948" ht="15" customHeight="1">
      <c r="A948" s="173"/>
      <c r="B948" s="174"/>
      <c r="C948" s="174"/>
      <c r="D948" s="173"/>
      <c r="E948" s="174"/>
      <c r="F948" s="174"/>
      <c r="G948" s="173"/>
      <c r="H948" s="173"/>
      <c r="I948" s="173"/>
      <c r="J948" s="173"/>
    </row>
    <row r="949" ht="15" customHeight="1">
      <c r="A949" s="173"/>
      <c r="B949" s="174"/>
      <c r="C949" s="174"/>
      <c r="D949" s="173"/>
      <c r="E949" s="174"/>
      <c r="F949" s="174"/>
      <c r="G949" s="173"/>
      <c r="H949" s="173"/>
      <c r="I949" s="173"/>
      <c r="J949" s="173"/>
    </row>
    <row r="950" ht="15" customHeight="1">
      <c r="A950" s="173"/>
      <c r="B950" s="174"/>
      <c r="C950" s="174"/>
      <c r="D950" s="173"/>
      <c r="E950" s="174"/>
      <c r="F950" s="174"/>
      <c r="G950" s="173"/>
      <c r="H950" s="173"/>
      <c r="I950" s="173"/>
      <c r="J950" s="173"/>
    </row>
    <row r="951" ht="15" customHeight="1">
      <c r="A951" s="173"/>
      <c r="B951" s="174"/>
      <c r="C951" s="174"/>
      <c r="D951" s="173"/>
      <c r="E951" s="174"/>
      <c r="F951" s="174"/>
      <c r="G951" s="173"/>
      <c r="H951" s="173"/>
      <c r="I951" s="173"/>
      <c r="J951" s="173"/>
    </row>
    <row r="952" ht="15" customHeight="1">
      <c r="A952" s="173"/>
      <c r="B952" s="174"/>
      <c r="C952" s="174"/>
      <c r="D952" s="173"/>
      <c r="E952" s="174"/>
      <c r="F952" s="174"/>
      <c r="G952" s="173"/>
      <c r="H952" s="173"/>
      <c r="I952" s="173"/>
      <c r="J952" s="173"/>
    </row>
    <row r="953" ht="15" customHeight="1">
      <c r="A953" s="173"/>
      <c r="B953" s="174"/>
      <c r="C953" s="174"/>
      <c r="D953" s="173"/>
      <c r="E953" s="174"/>
      <c r="F953" s="174"/>
      <c r="G953" s="173"/>
      <c r="H953" s="173"/>
      <c r="I953" s="173"/>
      <c r="J953" s="173"/>
    </row>
    <row r="954" ht="15" customHeight="1">
      <c r="A954" s="173"/>
      <c r="B954" s="174"/>
      <c r="C954" s="174"/>
      <c r="D954" s="173"/>
      <c r="E954" s="174"/>
      <c r="F954" s="174"/>
      <c r="G954" s="173"/>
      <c r="H954" s="173"/>
      <c r="I954" s="173"/>
      <c r="J954" s="173"/>
    </row>
    <row r="955" ht="15" customHeight="1">
      <c r="A955" s="173"/>
      <c r="B955" s="174"/>
      <c r="C955" s="174"/>
      <c r="D955" s="173"/>
      <c r="E955" s="174"/>
      <c r="F955" s="174"/>
      <c r="G955" s="173"/>
      <c r="H955" s="173"/>
      <c r="I955" s="173"/>
      <c r="J955" s="173"/>
    </row>
    <row r="956" ht="15" customHeight="1">
      <c r="A956" s="173"/>
      <c r="B956" s="174"/>
      <c r="C956" s="174"/>
      <c r="D956" s="173"/>
      <c r="E956" s="174"/>
      <c r="F956" s="174"/>
      <c r="G956" s="173"/>
      <c r="H956" s="173"/>
      <c r="I956" s="173"/>
      <c r="J956" s="173"/>
    </row>
    <row r="957" ht="15" customHeight="1">
      <c r="A957" s="173"/>
      <c r="B957" s="174"/>
      <c r="C957" s="174"/>
      <c r="D957" s="173"/>
      <c r="E957" s="174"/>
      <c r="F957" s="174"/>
      <c r="G957" s="173"/>
      <c r="H957" s="173"/>
      <c r="I957" s="173"/>
      <c r="J957" s="173"/>
    </row>
    <row r="958" ht="15" customHeight="1">
      <c r="A958" s="173"/>
      <c r="B958" s="174"/>
      <c r="C958" s="174"/>
      <c r="D958" s="173"/>
      <c r="E958" s="174"/>
      <c r="F958" s="174"/>
      <c r="G958" s="173"/>
      <c r="H958" s="173"/>
      <c r="I958" s="173"/>
      <c r="J958" s="173"/>
    </row>
    <row r="959" ht="15" customHeight="1">
      <c r="A959" s="173"/>
      <c r="B959" s="174"/>
      <c r="C959" s="174"/>
      <c r="D959" s="173"/>
      <c r="E959" s="174"/>
      <c r="F959" s="174"/>
      <c r="G959" s="173"/>
      <c r="H959" s="173"/>
      <c r="I959" s="173"/>
      <c r="J959" s="173"/>
    </row>
    <row r="960" ht="15" customHeight="1">
      <c r="A960" s="173"/>
      <c r="B960" s="174"/>
      <c r="C960" s="174"/>
      <c r="D960" s="173"/>
      <c r="E960" s="174"/>
      <c r="F960" s="174"/>
      <c r="G960" s="173"/>
      <c r="H960" s="173"/>
      <c r="I960" s="173"/>
      <c r="J960" s="173"/>
    </row>
    <row r="961" ht="15" customHeight="1">
      <c r="A961" s="173"/>
      <c r="B961" s="174"/>
      <c r="C961" s="174"/>
      <c r="D961" s="173"/>
      <c r="E961" s="174"/>
      <c r="F961" s="174"/>
      <c r="G961" s="173"/>
      <c r="H961" s="173"/>
      <c r="I961" s="173"/>
      <c r="J961" s="173"/>
    </row>
    <row r="962" ht="15" customHeight="1">
      <c r="A962" s="173"/>
      <c r="B962" s="174"/>
      <c r="C962" s="174"/>
      <c r="D962" s="173"/>
      <c r="E962" s="174"/>
      <c r="F962" s="174"/>
      <c r="G962" s="173"/>
      <c r="H962" s="173"/>
      <c r="I962" s="173"/>
      <c r="J962" s="173"/>
    </row>
    <row r="963" ht="15" customHeight="1">
      <c r="A963" s="173"/>
      <c r="B963" s="174"/>
      <c r="C963" s="174"/>
      <c r="D963" s="173"/>
      <c r="E963" s="174"/>
      <c r="F963" s="174"/>
      <c r="G963" s="173"/>
      <c r="H963" s="173"/>
      <c r="I963" s="173"/>
      <c r="J963" s="173"/>
    </row>
    <row r="964" ht="15" customHeight="1">
      <c r="A964" s="173"/>
      <c r="B964" s="174"/>
      <c r="C964" s="174"/>
      <c r="D964" s="173"/>
      <c r="E964" s="174"/>
      <c r="F964" s="174"/>
      <c r="G964" s="173"/>
      <c r="H964" s="173"/>
      <c r="I964" s="173"/>
      <c r="J964" s="173"/>
    </row>
    <row r="965" ht="15" customHeight="1">
      <c r="A965" s="173"/>
      <c r="B965" s="174"/>
      <c r="C965" s="174"/>
      <c r="D965" s="173"/>
      <c r="E965" s="174"/>
      <c r="F965" s="174"/>
      <c r="G965" s="173"/>
      <c r="H965" s="173"/>
      <c r="I965" s="173"/>
      <c r="J965" s="173"/>
    </row>
    <row r="966" ht="15" customHeight="1">
      <c r="A966" s="173"/>
      <c r="B966" s="174"/>
      <c r="C966" s="174"/>
      <c r="D966" s="173"/>
      <c r="E966" s="174"/>
      <c r="F966" s="174"/>
      <c r="G966" s="173"/>
      <c r="H966" s="173"/>
      <c r="I966" s="173"/>
      <c r="J966" s="173"/>
    </row>
    <row r="967" ht="15" customHeight="1">
      <c r="A967" s="173"/>
      <c r="B967" s="174"/>
      <c r="C967" s="174"/>
      <c r="D967" s="173"/>
      <c r="E967" s="174"/>
      <c r="F967" s="174"/>
      <c r="G967" s="173"/>
      <c r="H967" s="173"/>
      <c r="I967" s="173"/>
      <c r="J967" s="173"/>
    </row>
    <row r="968" ht="15" customHeight="1">
      <c r="A968" s="173"/>
      <c r="B968" s="174"/>
      <c r="C968" s="174"/>
      <c r="D968" s="173"/>
      <c r="E968" s="174"/>
      <c r="F968" s="174"/>
      <c r="G968" s="173"/>
      <c r="H968" s="173"/>
      <c r="I968" s="173"/>
      <c r="J968" s="173"/>
    </row>
    <row r="969" ht="15" customHeight="1">
      <c r="A969" s="173"/>
      <c r="B969" s="174"/>
      <c r="C969" s="174"/>
      <c r="D969" s="173"/>
      <c r="E969" s="174"/>
      <c r="F969" s="174"/>
      <c r="G969" s="173"/>
      <c r="H969" s="173"/>
      <c r="I969" s="173"/>
      <c r="J969" s="173"/>
    </row>
    <row r="970" ht="15" customHeight="1">
      <c r="A970" s="173"/>
      <c r="B970" s="174"/>
      <c r="C970" s="174"/>
      <c r="D970" s="173"/>
      <c r="E970" s="174"/>
      <c r="F970" s="174"/>
      <c r="G970" s="173"/>
      <c r="H970" s="173"/>
      <c r="I970" s="173"/>
      <c r="J970" s="173"/>
    </row>
    <row r="971" ht="15" customHeight="1">
      <c r="A971" s="173"/>
      <c r="B971" s="174"/>
      <c r="C971" s="174"/>
      <c r="D971" s="173"/>
      <c r="E971" s="174"/>
      <c r="F971" s="174"/>
      <c r="G971" s="173"/>
      <c r="H971" s="173"/>
      <c r="I971" s="173"/>
      <c r="J971" s="173"/>
    </row>
    <row r="972" ht="15" customHeight="1">
      <c r="A972" s="173"/>
      <c r="B972" s="174"/>
      <c r="C972" s="174"/>
      <c r="D972" s="173"/>
      <c r="E972" s="174"/>
      <c r="F972" s="174"/>
      <c r="G972" s="173"/>
      <c r="H972" s="173"/>
      <c r="I972" s="173"/>
      <c r="J972" s="173"/>
    </row>
    <row r="973" ht="15" customHeight="1">
      <c r="A973" s="173"/>
      <c r="B973" s="174"/>
      <c r="C973" s="174"/>
      <c r="D973" s="173"/>
      <c r="E973" s="174"/>
      <c r="F973" s="174"/>
      <c r="G973" s="173"/>
      <c r="H973" s="173"/>
      <c r="I973" s="173"/>
      <c r="J973" s="173"/>
    </row>
    <row r="974" ht="15" customHeight="1">
      <c r="A974" s="173"/>
      <c r="B974" s="174"/>
      <c r="C974" s="174"/>
      <c r="D974" s="173"/>
      <c r="E974" s="174"/>
      <c r="F974" s="174"/>
      <c r="G974" s="173"/>
      <c r="H974" s="173"/>
      <c r="I974" s="173"/>
      <c r="J974" s="173"/>
    </row>
    <row r="975" ht="15" customHeight="1">
      <c r="A975" s="173"/>
      <c r="B975" s="174"/>
      <c r="C975" s="174"/>
      <c r="D975" s="173"/>
      <c r="E975" s="174"/>
      <c r="F975" s="174"/>
      <c r="G975" s="173"/>
      <c r="H975" s="173"/>
      <c r="I975" s="173"/>
      <c r="J975" s="173"/>
    </row>
    <row r="976" ht="15" customHeight="1">
      <c r="A976" s="173"/>
      <c r="B976" s="174"/>
      <c r="C976" s="174"/>
      <c r="D976" s="173"/>
      <c r="E976" s="174"/>
      <c r="F976" s="174"/>
      <c r="G976" s="173"/>
      <c r="H976" s="173"/>
      <c r="I976" s="173"/>
      <c r="J976" s="173"/>
    </row>
    <row r="977" ht="15" customHeight="1">
      <c r="A977" s="173"/>
      <c r="B977" s="174"/>
      <c r="C977" s="174"/>
      <c r="D977" s="173"/>
      <c r="E977" s="174"/>
      <c r="F977" s="174"/>
      <c r="G977" s="173"/>
      <c r="H977" s="173"/>
      <c r="I977" s="173"/>
      <c r="J977" s="173"/>
    </row>
    <row r="978" ht="15" customHeight="1">
      <c r="A978" s="173"/>
      <c r="B978" s="174"/>
      <c r="C978" s="174"/>
      <c r="D978" s="173"/>
      <c r="E978" s="174"/>
      <c r="F978" s="174"/>
      <c r="G978" s="173"/>
      <c r="H978" s="173"/>
      <c r="I978" s="173"/>
      <c r="J978" s="173"/>
    </row>
    <row r="979" ht="15" customHeight="1">
      <c r="A979" s="173"/>
      <c r="B979" s="174"/>
      <c r="C979" s="174"/>
      <c r="D979" s="173"/>
      <c r="E979" s="174"/>
      <c r="F979" s="174"/>
      <c r="G979" s="173"/>
      <c r="H979" s="173"/>
      <c r="I979" s="173"/>
      <c r="J979" s="173"/>
    </row>
    <row r="980" ht="15" customHeight="1">
      <c r="A980" s="173"/>
      <c r="B980" s="174"/>
      <c r="C980" s="174"/>
      <c r="D980" s="173"/>
      <c r="E980" s="174"/>
      <c r="F980" s="174"/>
      <c r="G980" s="173"/>
      <c r="H980" s="173"/>
      <c r="I980" s="173"/>
      <c r="J980" s="173"/>
    </row>
    <row r="981" ht="15" customHeight="1">
      <c r="A981" s="173"/>
      <c r="B981" s="174"/>
      <c r="C981" s="174"/>
      <c r="D981" s="173"/>
      <c r="E981" s="174"/>
      <c r="F981" s="174"/>
      <c r="G981" s="173"/>
      <c r="H981" s="173"/>
      <c r="I981" s="173"/>
      <c r="J981" s="173"/>
    </row>
    <row r="982" ht="15" customHeight="1">
      <c r="A982" s="173"/>
      <c r="B982" s="174"/>
      <c r="C982" s="174"/>
      <c r="D982" s="173"/>
      <c r="E982" s="174"/>
      <c r="F982" s="174"/>
      <c r="G982" s="173"/>
      <c r="H982" s="173"/>
      <c r="I982" s="173"/>
      <c r="J982" s="173"/>
    </row>
    <row r="983" ht="15" customHeight="1">
      <c r="A983" s="173"/>
      <c r="B983" s="174"/>
      <c r="C983" s="174"/>
      <c r="D983" s="173"/>
      <c r="E983" s="174"/>
      <c r="F983" s="174"/>
      <c r="G983" s="173"/>
      <c r="H983" s="173"/>
      <c r="I983" s="173"/>
      <c r="J983" s="173"/>
    </row>
    <row r="984" ht="15" customHeight="1">
      <c r="A984" s="173"/>
      <c r="B984" s="174"/>
      <c r="C984" s="174"/>
      <c r="D984" s="173"/>
      <c r="E984" s="174"/>
      <c r="F984" s="174"/>
      <c r="G984" s="173"/>
      <c r="H984" s="173"/>
      <c r="I984" s="173"/>
      <c r="J984" s="173"/>
    </row>
    <row r="985" ht="15" customHeight="1">
      <c r="A985" s="173"/>
      <c r="B985" s="174"/>
      <c r="C985" s="174"/>
      <c r="D985" s="173"/>
      <c r="E985" s="174"/>
      <c r="F985" s="174"/>
      <c r="G985" s="173"/>
      <c r="H985" s="173"/>
      <c r="I985" s="173"/>
      <c r="J985" s="173"/>
    </row>
    <row r="986" ht="15" customHeight="1">
      <c r="A986" s="173"/>
      <c r="B986" s="174"/>
      <c r="C986" s="174"/>
      <c r="D986" s="173"/>
      <c r="E986" s="174"/>
      <c r="F986" s="174"/>
      <c r="G986" s="173"/>
      <c r="H986" s="173"/>
      <c r="I986" s="173"/>
      <c r="J986" s="173"/>
    </row>
    <row r="987" ht="15" customHeight="1">
      <c r="A987" s="173"/>
      <c r="B987" s="174"/>
      <c r="C987" s="174"/>
      <c r="D987" s="173"/>
      <c r="E987" s="174"/>
      <c r="F987" s="174"/>
      <c r="G987" s="173"/>
      <c r="H987" s="173"/>
      <c r="I987" s="173"/>
      <c r="J987" s="173"/>
    </row>
    <row r="988" ht="15" customHeight="1">
      <c r="A988" s="173"/>
      <c r="B988" s="174"/>
      <c r="C988" s="174"/>
      <c r="D988" s="173"/>
      <c r="E988" s="174"/>
      <c r="F988" s="174"/>
      <c r="G988" s="173"/>
      <c r="H988" s="173"/>
      <c r="I988" s="173"/>
      <c r="J988" s="173"/>
    </row>
    <row r="989" ht="15" customHeight="1">
      <c r="A989" s="173"/>
      <c r="B989" s="174"/>
      <c r="C989" s="174"/>
      <c r="D989" s="173"/>
      <c r="E989" s="174"/>
      <c r="F989" s="174"/>
      <c r="G989" s="173"/>
      <c r="H989" s="173"/>
      <c r="I989" s="173"/>
      <c r="J989" s="173"/>
    </row>
    <row r="990" ht="15" customHeight="1">
      <c r="A990" s="173"/>
      <c r="B990" s="174"/>
      <c r="C990" s="174"/>
      <c r="D990" s="173"/>
      <c r="E990" s="174"/>
      <c r="F990" s="174"/>
      <c r="G990" s="173"/>
      <c r="H990" s="173"/>
      <c r="I990" s="173"/>
      <c r="J990" s="173"/>
    </row>
    <row r="991" ht="15" customHeight="1">
      <c r="A991" s="173"/>
      <c r="B991" s="174"/>
      <c r="C991" s="174"/>
      <c r="D991" s="173"/>
      <c r="E991" s="174"/>
      <c r="F991" s="174"/>
      <c r="G991" s="173"/>
      <c r="H991" s="173"/>
      <c r="I991" s="173"/>
      <c r="J991" s="173"/>
    </row>
    <row r="992" ht="15" customHeight="1">
      <c r="A992" s="173"/>
      <c r="B992" s="174"/>
      <c r="C992" s="174"/>
      <c r="D992" s="173"/>
      <c r="E992" s="174"/>
      <c r="F992" s="174"/>
      <c r="G992" s="173"/>
      <c r="H992" s="173"/>
      <c r="I992" s="173"/>
      <c r="J992" s="173"/>
    </row>
    <row r="993" ht="15" customHeight="1">
      <c r="A993" s="173"/>
      <c r="B993" s="174"/>
      <c r="C993" s="174"/>
      <c r="D993" s="173"/>
      <c r="E993" s="174"/>
      <c r="F993" s="174"/>
      <c r="G993" s="173"/>
      <c r="H993" s="173"/>
      <c r="I993" s="173"/>
      <c r="J993" s="173"/>
    </row>
    <row r="994" ht="15" customHeight="1">
      <c r="A994" s="173"/>
      <c r="B994" s="174"/>
      <c r="C994" s="174"/>
      <c r="D994" s="173"/>
      <c r="E994" s="174"/>
      <c r="F994" s="174"/>
      <c r="G994" s="173"/>
      <c r="H994" s="173"/>
      <c r="I994" s="173"/>
      <c r="J994" s="173"/>
    </row>
    <row r="995" ht="15" customHeight="1">
      <c r="A995" s="173"/>
      <c r="B995" s="174"/>
      <c r="C995" s="174"/>
      <c r="D995" s="173"/>
      <c r="E995" s="174"/>
      <c r="F995" s="174"/>
      <c r="G995" s="173"/>
      <c r="H995" s="173"/>
      <c r="I995" s="173"/>
      <c r="J995" s="173"/>
    </row>
    <row r="996" ht="15" customHeight="1">
      <c r="A996" s="173"/>
      <c r="B996" s="174"/>
      <c r="C996" s="174"/>
      <c r="D996" s="173"/>
      <c r="E996" s="174"/>
      <c r="F996" s="174"/>
      <c r="G996" s="173"/>
      <c r="H996" s="173"/>
      <c r="I996" s="173"/>
      <c r="J996" s="173"/>
    </row>
    <row r="997" ht="15" customHeight="1">
      <c r="A997" s="173"/>
      <c r="B997" s="174"/>
      <c r="C997" s="174"/>
      <c r="D997" s="173"/>
      <c r="E997" s="174"/>
      <c r="F997" s="174"/>
      <c r="G997" s="173"/>
      <c r="H997" s="173"/>
      <c r="I997" s="173"/>
      <c r="J997" s="173"/>
    </row>
    <row r="998" ht="15" customHeight="1">
      <c r="A998" s="173"/>
      <c r="B998" s="174"/>
      <c r="C998" s="174"/>
      <c r="D998" s="173"/>
      <c r="E998" s="174"/>
      <c r="F998" s="174"/>
      <c r="G998" s="173"/>
      <c r="H998" s="173"/>
      <c r="I998" s="173"/>
      <c r="J998" s="173"/>
    </row>
    <row r="999" ht="15" customHeight="1">
      <c r="A999" s="173"/>
      <c r="B999" s="174"/>
      <c r="C999" s="174"/>
      <c r="D999" s="173"/>
      <c r="E999" s="174"/>
      <c r="F999" s="174"/>
      <c r="G999" s="173"/>
      <c r="H999" s="173"/>
      <c r="I999" s="173"/>
      <c r="J999" s="173"/>
    </row>
    <row r="1000" ht="15" customHeight="1">
      <c r="A1000" s="173"/>
      <c r="B1000" s="174"/>
      <c r="C1000" s="174"/>
      <c r="D1000" s="173"/>
      <c r="E1000" s="174"/>
      <c r="F1000" s="174"/>
      <c r="G1000" s="173"/>
      <c r="H1000" s="173"/>
      <c r="I1000" s="173"/>
      <c r="J1000" s="173"/>
    </row>
    <row r="1001" ht="15" customHeight="1">
      <c r="A1001" s="173"/>
      <c r="B1001" s="174"/>
      <c r="C1001" s="174"/>
      <c r="D1001" s="173"/>
      <c r="E1001" s="174"/>
      <c r="F1001" s="174"/>
      <c r="G1001" s="173"/>
      <c r="H1001" s="173"/>
      <c r="I1001" s="173"/>
      <c r="J1001" s="173"/>
    </row>
    <row r="1002" ht="15" customHeight="1">
      <c r="A1002" s="173"/>
      <c r="B1002" s="174"/>
      <c r="C1002" s="174"/>
      <c r="D1002" s="173"/>
      <c r="E1002" s="174"/>
      <c r="F1002" s="174"/>
      <c r="G1002" s="173"/>
      <c r="H1002" s="173"/>
      <c r="I1002" s="173"/>
      <c r="J1002" s="173"/>
    </row>
    <row r="1003" ht="15" customHeight="1">
      <c r="A1003" s="173"/>
      <c r="B1003" s="174"/>
      <c r="C1003" s="174"/>
      <c r="D1003" s="173"/>
      <c r="E1003" s="174"/>
      <c r="F1003" s="174"/>
      <c r="G1003" s="173"/>
      <c r="H1003" s="173"/>
      <c r="I1003" s="173"/>
      <c r="J1003" s="173"/>
    </row>
    <row r="1004" ht="15" customHeight="1">
      <c r="A1004" s="173"/>
      <c r="B1004" s="174"/>
      <c r="C1004" s="174"/>
      <c r="D1004" s="173"/>
      <c r="E1004" s="174"/>
      <c r="F1004" s="174"/>
      <c r="G1004" s="173"/>
      <c r="H1004" s="173"/>
      <c r="I1004" s="173"/>
      <c r="J1004" s="173"/>
    </row>
    <row r="1005" ht="15" customHeight="1">
      <c r="A1005" s="173"/>
      <c r="B1005" s="174"/>
      <c r="C1005" s="174"/>
      <c r="D1005" s="173"/>
      <c r="E1005" s="174"/>
      <c r="F1005" s="174"/>
      <c r="G1005" s="173"/>
      <c r="H1005" s="173"/>
      <c r="I1005" s="173"/>
      <c r="J1005" s="173"/>
    </row>
    <row r="1006" ht="15" customHeight="1">
      <c r="A1006" s="173"/>
      <c r="B1006" s="174"/>
      <c r="C1006" s="174"/>
      <c r="D1006" s="173"/>
      <c r="E1006" s="174"/>
      <c r="F1006" s="174"/>
      <c r="G1006" s="173"/>
      <c r="H1006" s="173"/>
      <c r="I1006" s="173"/>
      <c r="J1006" s="173"/>
    </row>
    <row r="1007" ht="15" customHeight="1">
      <c r="A1007" s="173"/>
      <c r="B1007" s="174"/>
      <c r="C1007" s="174"/>
      <c r="D1007" s="173"/>
      <c r="E1007" s="174"/>
      <c r="F1007" s="174"/>
      <c r="G1007" s="173"/>
      <c r="H1007" s="173"/>
      <c r="I1007" s="173"/>
      <c r="J1007" s="173"/>
    </row>
    <row r="1008" ht="15" customHeight="1">
      <c r="A1008" s="173"/>
      <c r="B1008" s="174"/>
      <c r="C1008" s="174"/>
      <c r="D1008" s="173"/>
      <c r="E1008" s="174"/>
      <c r="F1008" s="174"/>
      <c r="G1008" s="173"/>
      <c r="H1008" s="173"/>
      <c r="I1008" s="173"/>
      <c r="J1008" s="173"/>
    </row>
    <row r="1009" ht="15" customHeight="1">
      <c r="A1009" s="173"/>
      <c r="B1009" s="174"/>
      <c r="C1009" s="174"/>
      <c r="D1009" s="173"/>
      <c r="E1009" s="174"/>
      <c r="F1009" s="174"/>
      <c r="G1009" s="173"/>
      <c r="H1009" s="173"/>
      <c r="I1009" s="173"/>
      <c r="J1009" s="173"/>
    </row>
    <row r="1010" ht="15" customHeight="1">
      <c r="A1010" s="173"/>
      <c r="B1010" s="174"/>
      <c r="C1010" s="174"/>
      <c r="D1010" s="173"/>
      <c r="E1010" s="174"/>
      <c r="F1010" s="174"/>
      <c r="G1010" s="173"/>
      <c r="H1010" s="173"/>
      <c r="I1010" s="173"/>
      <c r="J1010" s="173"/>
    </row>
    <row r="1011" ht="15" customHeight="1">
      <c r="A1011" s="173"/>
      <c r="B1011" s="174"/>
      <c r="C1011" s="174"/>
      <c r="D1011" s="173"/>
      <c r="E1011" s="174"/>
      <c r="F1011" s="174"/>
      <c r="G1011" s="173"/>
      <c r="H1011" s="173"/>
      <c r="I1011" s="173"/>
      <c r="J1011" s="173"/>
    </row>
    <row r="1012" ht="15" customHeight="1">
      <c r="A1012" s="173"/>
      <c r="B1012" s="174"/>
      <c r="C1012" s="174"/>
      <c r="D1012" s="173"/>
      <c r="E1012" s="174"/>
      <c r="F1012" s="174"/>
      <c r="G1012" s="173"/>
      <c r="H1012" s="173"/>
      <c r="I1012" s="173"/>
      <c r="J1012" s="173"/>
    </row>
    <row r="1013" ht="15" customHeight="1">
      <c r="A1013" s="173"/>
      <c r="B1013" s="174"/>
      <c r="C1013" s="174"/>
      <c r="D1013" s="173"/>
      <c r="E1013" s="174"/>
      <c r="F1013" s="174"/>
      <c r="G1013" s="173"/>
      <c r="H1013" s="173"/>
      <c r="I1013" s="173"/>
      <c r="J1013" s="173"/>
    </row>
    <row r="1014" ht="15" customHeight="1">
      <c r="A1014" s="173"/>
      <c r="B1014" s="174"/>
      <c r="C1014" s="174"/>
      <c r="D1014" s="173"/>
      <c r="E1014" s="174"/>
      <c r="F1014" s="174"/>
      <c r="G1014" s="173"/>
      <c r="H1014" s="173"/>
      <c r="I1014" s="173"/>
      <c r="J1014" s="173"/>
    </row>
    <row r="1015" ht="15" customHeight="1">
      <c r="A1015" s="173"/>
      <c r="B1015" s="174"/>
      <c r="C1015" s="174"/>
      <c r="D1015" s="173"/>
      <c r="E1015" s="174"/>
      <c r="F1015" s="174"/>
      <c r="G1015" s="173"/>
      <c r="H1015" s="173"/>
      <c r="I1015" s="173"/>
      <c r="J1015" s="173"/>
    </row>
    <row r="1016" ht="15" customHeight="1">
      <c r="A1016" s="173"/>
      <c r="B1016" s="174"/>
      <c r="C1016" s="174"/>
      <c r="D1016" s="173"/>
      <c r="E1016" s="174"/>
      <c r="F1016" s="174"/>
      <c r="G1016" s="173"/>
      <c r="H1016" s="173"/>
      <c r="I1016" s="173"/>
      <c r="J1016" s="173"/>
    </row>
    <row r="1017" ht="15" customHeight="1">
      <c r="A1017" s="173"/>
      <c r="B1017" s="174"/>
      <c r="C1017" s="174"/>
      <c r="D1017" s="173"/>
      <c r="E1017" s="174"/>
      <c r="F1017" s="174"/>
      <c r="G1017" s="173"/>
      <c r="H1017" s="173"/>
      <c r="I1017" s="173"/>
      <c r="J1017" s="173"/>
    </row>
    <row r="1018" ht="15" customHeight="1">
      <c r="A1018" s="173"/>
      <c r="B1018" s="174"/>
      <c r="C1018" s="174"/>
      <c r="D1018" s="173"/>
      <c r="E1018" s="174"/>
      <c r="F1018" s="174"/>
      <c r="G1018" s="173"/>
      <c r="H1018" s="173"/>
      <c r="I1018" s="173"/>
      <c r="J1018" s="173"/>
    </row>
    <row r="1019" ht="15" customHeight="1">
      <c r="A1019" s="173"/>
      <c r="B1019" s="174"/>
      <c r="C1019" s="174"/>
      <c r="D1019" s="173"/>
      <c r="E1019" s="174"/>
      <c r="F1019" s="174"/>
      <c r="G1019" s="173"/>
      <c r="H1019" s="173"/>
      <c r="I1019" s="173"/>
      <c r="J1019" s="173"/>
    </row>
    <row r="1020" ht="15" customHeight="1">
      <c r="A1020" s="173"/>
      <c r="B1020" s="174"/>
      <c r="C1020" s="174"/>
      <c r="D1020" s="173"/>
      <c r="E1020" s="174"/>
      <c r="F1020" s="174"/>
      <c r="G1020" s="173"/>
      <c r="H1020" s="173"/>
      <c r="I1020" s="173"/>
      <c r="J1020" s="173"/>
    </row>
    <row r="1021" ht="15" customHeight="1">
      <c r="A1021" s="173"/>
      <c r="B1021" s="174"/>
      <c r="C1021" s="174"/>
      <c r="D1021" s="173"/>
      <c r="E1021" s="174"/>
      <c r="F1021" s="174"/>
      <c r="G1021" s="173"/>
      <c r="H1021" s="173"/>
      <c r="I1021" s="173"/>
      <c r="J1021" s="173"/>
    </row>
    <row r="1022" ht="15" customHeight="1">
      <c r="A1022" s="173"/>
      <c r="B1022" s="174"/>
      <c r="C1022" s="174"/>
      <c r="D1022" s="173"/>
      <c r="E1022" s="174"/>
      <c r="F1022" s="174"/>
      <c r="G1022" s="173"/>
      <c r="H1022" s="173"/>
      <c r="I1022" s="173"/>
      <c r="J1022" s="173"/>
    </row>
    <row r="1023" ht="15" customHeight="1">
      <c r="A1023" s="173"/>
      <c r="B1023" s="174"/>
      <c r="C1023" s="174"/>
      <c r="D1023" s="173"/>
      <c r="E1023" s="174"/>
      <c r="F1023" s="174"/>
      <c r="G1023" s="173"/>
      <c r="H1023" s="173"/>
      <c r="I1023" s="173"/>
      <c r="J1023" s="173"/>
    </row>
    <row r="1024" ht="15" customHeight="1">
      <c r="A1024" s="173"/>
      <c r="B1024" s="174"/>
      <c r="C1024" s="174"/>
      <c r="D1024" s="173"/>
      <c r="E1024" s="174"/>
      <c r="F1024" s="174"/>
      <c r="G1024" s="173"/>
      <c r="H1024" s="173"/>
      <c r="I1024" s="173"/>
      <c r="J1024" s="173"/>
    </row>
    <row r="1025" ht="15" customHeight="1">
      <c r="A1025" s="173"/>
      <c r="B1025" s="174"/>
      <c r="C1025" s="174"/>
      <c r="D1025" s="173"/>
      <c r="E1025" s="174"/>
      <c r="F1025" s="174"/>
      <c r="G1025" s="173"/>
      <c r="H1025" s="173"/>
      <c r="I1025" s="173"/>
      <c r="J1025" s="173"/>
    </row>
    <row r="1026" ht="15" customHeight="1">
      <c r="A1026" s="173"/>
      <c r="B1026" s="174"/>
      <c r="C1026" s="174"/>
      <c r="D1026" s="173"/>
      <c r="E1026" s="174"/>
      <c r="F1026" s="174"/>
      <c r="G1026" s="173"/>
      <c r="H1026" s="173"/>
      <c r="I1026" s="173"/>
      <c r="J1026" s="173"/>
    </row>
    <row r="1027" ht="15" customHeight="1">
      <c r="A1027" s="173"/>
      <c r="B1027" s="174"/>
      <c r="C1027" s="174"/>
      <c r="D1027" s="173"/>
      <c r="E1027" s="174"/>
      <c r="F1027" s="174"/>
      <c r="G1027" s="173"/>
      <c r="H1027" s="173"/>
      <c r="I1027" s="173"/>
      <c r="J1027" s="173"/>
    </row>
    <row r="1028" ht="15" customHeight="1">
      <c r="A1028" s="173"/>
      <c r="B1028" s="174"/>
      <c r="C1028" s="174"/>
      <c r="D1028" s="173"/>
      <c r="E1028" s="174"/>
      <c r="F1028" s="174"/>
      <c r="G1028" s="173"/>
      <c r="H1028" s="173"/>
      <c r="I1028" s="173"/>
      <c r="J1028" s="173"/>
    </row>
    <row r="1029" ht="15" customHeight="1">
      <c r="A1029" s="173"/>
      <c r="B1029" s="174"/>
      <c r="C1029" s="174"/>
      <c r="D1029" s="173"/>
      <c r="E1029" s="174"/>
      <c r="F1029" s="174"/>
      <c r="G1029" s="173"/>
      <c r="H1029" s="173"/>
      <c r="I1029" s="173"/>
      <c r="J1029" s="173"/>
    </row>
    <row r="1030" ht="15" customHeight="1">
      <c r="A1030" s="173"/>
      <c r="B1030" s="174"/>
      <c r="C1030" s="174"/>
      <c r="D1030" s="173"/>
      <c r="E1030" s="174"/>
      <c r="F1030" s="174"/>
      <c r="G1030" s="173"/>
      <c r="H1030" s="173"/>
      <c r="I1030" s="173"/>
      <c r="J1030" s="173"/>
    </row>
    <row r="1031" ht="15" customHeight="1">
      <c r="A1031" s="173"/>
      <c r="B1031" s="174"/>
      <c r="C1031" s="174"/>
      <c r="D1031" s="173"/>
      <c r="E1031" s="174"/>
      <c r="F1031" s="174"/>
      <c r="G1031" s="173"/>
      <c r="H1031" s="173"/>
      <c r="I1031" s="173"/>
      <c r="J1031" s="173"/>
    </row>
    <row r="1032" ht="15" customHeight="1">
      <c r="A1032" s="173"/>
      <c r="B1032" s="174"/>
      <c r="C1032" s="174"/>
      <c r="D1032" s="173"/>
      <c r="E1032" s="174"/>
      <c r="F1032" s="174"/>
      <c r="G1032" s="173"/>
      <c r="H1032" s="173"/>
      <c r="I1032" s="173"/>
      <c r="J1032" s="173"/>
    </row>
    <row r="1033" ht="15" customHeight="1">
      <c r="A1033" s="173"/>
      <c r="B1033" s="174"/>
      <c r="C1033" s="174"/>
      <c r="D1033" s="173"/>
      <c r="E1033" s="174"/>
      <c r="F1033" s="174"/>
      <c r="G1033" s="173"/>
      <c r="H1033" s="173"/>
      <c r="I1033" s="173"/>
      <c r="J1033" s="173"/>
    </row>
    <row r="1034" ht="15" customHeight="1">
      <c r="A1034" s="173"/>
      <c r="B1034" s="174"/>
      <c r="C1034" s="174"/>
      <c r="D1034" s="173"/>
      <c r="E1034" s="174"/>
      <c r="F1034" s="174"/>
      <c r="G1034" s="173"/>
      <c r="H1034" s="173"/>
      <c r="I1034" s="173"/>
      <c r="J1034" s="173"/>
    </row>
    <row r="1035" ht="15" customHeight="1">
      <c r="A1035" s="173"/>
      <c r="B1035" s="174"/>
      <c r="C1035" s="174"/>
      <c r="D1035" s="173"/>
      <c r="E1035" s="174"/>
      <c r="F1035" s="174"/>
      <c r="G1035" s="173"/>
      <c r="H1035" s="173"/>
      <c r="I1035" s="173"/>
      <c r="J1035" s="173"/>
    </row>
    <row r="1036" ht="15" customHeight="1">
      <c r="A1036" s="173"/>
      <c r="B1036" s="174"/>
      <c r="C1036" s="174"/>
      <c r="D1036" s="173"/>
      <c r="E1036" s="174"/>
      <c r="F1036" s="174"/>
      <c r="G1036" s="173"/>
      <c r="H1036" s="173"/>
      <c r="I1036" s="173"/>
      <c r="J1036" s="173"/>
    </row>
    <row r="1037" ht="15" customHeight="1">
      <c r="A1037" s="173"/>
      <c r="B1037" s="174"/>
      <c r="C1037" s="174"/>
      <c r="D1037" s="173"/>
      <c r="E1037" s="174"/>
      <c r="F1037" s="174"/>
      <c r="G1037" s="173"/>
      <c r="H1037" s="173"/>
      <c r="I1037" s="173"/>
      <c r="J1037" s="173"/>
    </row>
    <row r="1038" ht="15" customHeight="1">
      <c r="A1038" s="173"/>
      <c r="B1038" s="174"/>
      <c r="C1038" s="174"/>
      <c r="D1038" s="173"/>
      <c r="E1038" s="174"/>
      <c r="F1038" s="174"/>
      <c r="G1038" s="173"/>
      <c r="H1038" s="173"/>
      <c r="I1038" s="173"/>
      <c r="J1038" s="173"/>
    </row>
    <row r="1039" ht="15" customHeight="1">
      <c r="A1039" s="173"/>
      <c r="B1039" s="174"/>
      <c r="C1039" s="174"/>
      <c r="D1039" s="173"/>
      <c r="E1039" s="174"/>
      <c r="F1039" s="174"/>
      <c r="G1039" s="173"/>
      <c r="H1039" s="173"/>
      <c r="I1039" s="173"/>
      <c r="J1039" s="173"/>
    </row>
    <row r="1040" ht="15" customHeight="1">
      <c r="A1040" s="173"/>
      <c r="B1040" s="174"/>
      <c r="C1040" s="174"/>
      <c r="D1040" s="173"/>
      <c r="E1040" s="174"/>
      <c r="F1040" s="174"/>
      <c r="G1040" s="173"/>
      <c r="H1040" s="173"/>
      <c r="I1040" s="173"/>
      <c r="J1040" s="173"/>
    </row>
    <row r="1041" ht="15" customHeight="1">
      <c r="A1041" s="173"/>
      <c r="B1041" s="174"/>
      <c r="C1041" s="174"/>
      <c r="D1041" s="173"/>
      <c r="E1041" s="174"/>
      <c r="F1041" s="174"/>
      <c r="G1041" s="173"/>
      <c r="H1041" s="173"/>
      <c r="I1041" s="173"/>
      <c r="J1041" s="173"/>
    </row>
    <row r="1042" ht="15" customHeight="1">
      <c r="A1042" s="173"/>
      <c r="B1042" s="174"/>
      <c r="C1042" s="174"/>
      <c r="D1042" s="173"/>
      <c r="E1042" s="174"/>
      <c r="F1042" s="174"/>
      <c r="G1042" s="173"/>
      <c r="H1042" s="173"/>
      <c r="I1042" s="173"/>
      <c r="J1042" s="173"/>
    </row>
    <row r="1043" ht="15" customHeight="1">
      <c r="A1043" s="173"/>
      <c r="B1043" s="174"/>
      <c r="C1043" s="174"/>
      <c r="D1043" s="173"/>
      <c r="E1043" s="174"/>
      <c r="F1043" s="174"/>
      <c r="G1043" s="173"/>
      <c r="H1043" s="173"/>
      <c r="I1043" s="173"/>
      <c r="J1043" s="173"/>
    </row>
    <row r="1044" ht="15" customHeight="1">
      <c r="A1044" s="173"/>
      <c r="B1044" s="174"/>
      <c r="C1044" s="174"/>
      <c r="D1044" s="173"/>
      <c r="E1044" s="174"/>
      <c r="F1044" s="174"/>
      <c r="G1044" s="173"/>
      <c r="H1044" s="173"/>
      <c r="I1044" s="173"/>
      <c r="J1044" s="173"/>
    </row>
    <row r="1045" ht="15" customHeight="1">
      <c r="A1045" s="173"/>
      <c r="B1045" s="174"/>
      <c r="C1045" s="174"/>
      <c r="D1045" s="173"/>
      <c r="E1045" s="174"/>
      <c r="F1045" s="174"/>
      <c r="G1045" s="173"/>
      <c r="H1045" s="173"/>
      <c r="I1045" s="173"/>
      <c r="J1045" s="173"/>
    </row>
    <row r="1046" ht="15" customHeight="1">
      <c r="A1046" s="173"/>
      <c r="B1046" s="174"/>
      <c r="C1046" s="174"/>
      <c r="D1046" s="173"/>
      <c r="E1046" s="174"/>
      <c r="F1046" s="174"/>
      <c r="G1046" s="173"/>
      <c r="H1046" s="173"/>
      <c r="I1046" s="173"/>
      <c r="J1046" s="173"/>
    </row>
    <row r="1047" ht="15" customHeight="1">
      <c r="A1047" s="173"/>
      <c r="B1047" s="174"/>
      <c r="C1047" s="174"/>
      <c r="D1047" s="173"/>
      <c r="E1047" s="174"/>
      <c r="F1047" s="174"/>
      <c r="G1047" s="173"/>
      <c r="H1047" s="173"/>
      <c r="I1047" s="173"/>
      <c r="J1047" s="173"/>
    </row>
    <row r="1048" ht="15" customHeight="1">
      <c r="A1048" s="173"/>
      <c r="B1048" s="174"/>
      <c r="C1048" s="174"/>
      <c r="D1048" s="173"/>
      <c r="E1048" s="174"/>
      <c r="F1048" s="174"/>
      <c r="G1048" s="173"/>
      <c r="H1048" s="173"/>
      <c r="I1048" s="173"/>
      <c r="J1048" s="173"/>
    </row>
    <row r="1049" ht="15" customHeight="1">
      <c r="A1049" s="173"/>
      <c r="B1049" s="174"/>
      <c r="C1049" s="174"/>
      <c r="D1049" s="173"/>
      <c r="E1049" s="174"/>
      <c r="F1049" s="174"/>
      <c r="G1049" s="173"/>
      <c r="H1049" s="173"/>
      <c r="I1049" s="173"/>
      <c r="J1049" s="173"/>
    </row>
    <row r="1050" ht="15" customHeight="1">
      <c r="A1050" s="173"/>
      <c r="B1050" s="174"/>
      <c r="C1050" s="174"/>
      <c r="D1050" s="173"/>
      <c r="E1050" s="174"/>
      <c r="F1050" s="174"/>
      <c r="G1050" s="173"/>
      <c r="H1050" s="173"/>
      <c r="I1050" s="173"/>
      <c r="J1050" s="173"/>
    </row>
    <row r="1051" ht="15" customHeight="1">
      <c r="A1051" s="173"/>
      <c r="B1051" s="174"/>
      <c r="C1051" s="174"/>
      <c r="D1051" s="173"/>
      <c r="E1051" s="174"/>
      <c r="F1051" s="174"/>
      <c r="G1051" s="173"/>
      <c r="H1051" s="173"/>
      <c r="I1051" s="173"/>
      <c r="J1051" s="173"/>
    </row>
    <row r="1052" ht="15" customHeight="1">
      <c r="A1052" s="173"/>
      <c r="B1052" s="174"/>
      <c r="C1052" s="174"/>
      <c r="D1052" s="173"/>
      <c r="E1052" s="174"/>
      <c r="F1052" s="174"/>
      <c r="G1052" s="173"/>
      <c r="H1052" s="173"/>
      <c r="I1052" s="173"/>
      <c r="J1052" s="173"/>
    </row>
    <row r="1053" ht="15" customHeight="1">
      <c r="A1053" s="173"/>
      <c r="B1053" s="174"/>
      <c r="C1053" s="174"/>
      <c r="D1053" s="173"/>
      <c r="E1053" s="174"/>
      <c r="F1053" s="174"/>
      <c r="G1053" s="173"/>
      <c r="H1053" s="173"/>
      <c r="I1053" s="173"/>
      <c r="J1053" s="173"/>
    </row>
    <row r="1054" ht="15" customHeight="1">
      <c r="A1054" s="173"/>
      <c r="B1054" s="174"/>
      <c r="C1054" s="174"/>
      <c r="D1054" s="173"/>
      <c r="E1054" s="174"/>
      <c r="F1054" s="174"/>
      <c r="G1054" s="173"/>
      <c r="H1054" s="173"/>
      <c r="I1054" s="173"/>
      <c r="J1054" s="173"/>
    </row>
    <row r="1055" ht="15" customHeight="1">
      <c r="A1055" s="173"/>
      <c r="B1055" s="174"/>
      <c r="C1055" s="174"/>
      <c r="D1055" s="173"/>
      <c r="E1055" s="174"/>
      <c r="F1055" s="174"/>
      <c r="G1055" s="173"/>
      <c r="H1055" s="173"/>
      <c r="I1055" s="173"/>
      <c r="J1055" s="173"/>
    </row>
    <row r="1056" ht="15" customHeight="1">
      <c r="A1056" s="173"/>
      <c r="B1056" s="174"/>
      <c r="C1056" s="174"/>
      <c r="D1056" s="173"/>
      <c r="E1056" s="174"/>
      <c r="F1056" s="174"/>
      <c r="G1056" s="173"/>
      <c r="H1056" s="173"/>
      <c r="I1056" s="173"/>
      <c r="J1056" s="173"/>
    </row>
    <row r="1057" ht="15" customHeight="1">
      <c r="A1057" s="173"/>
      <c r="B1057" s="174"/>
      <c r="C1057" s="174"/>
      <c r="D1057" s="173"/>
      <c r="E1057" s="174"/>
      <c r="F1057" s="174"/>
      <c r="G1057" s="173"/>
      <c r="H1057" s="173"/>
      <c r="I1057" s="173"/>
      <c r="J1057" s="173"/>
    </row>
    <row r="1058" ht="15" customHeight="1">
      <c r="A1058" s="173"/>
      <c r="B1058" s="174"/>
      <c r="C1058" s="174"/>
      <c r="D1058" s="173"/>
      <c r="E1058" s="174"/>
      <c r="F1058" s="174"/>
      <c r="G1058" s="173"/>
      <c r="H1058" s="173"/>
      <c r="I1058" s="173"/>
      <c r="J1058" s="173"/>
    </row>
    <row r="1059" ht="15" customHeight="1">
      <c r="A1059" s="173"/>
      <c r="B1059" s="174"/>
      <c r="C1059" s="174"/>
      <c r="D1059" s="173"/>
      <c r="E1059" s="174"/>
      <c r="F1059" s="174"/>
      <c r="G1059" s="173"/>
      <c r="H1059" s="173"/>
      <c r="I1059" s="173"/>
      <c r="J1059" s="173"/>
    </row>
    <row r="1060" ht="15" customHeight="1">
      <c r="A1060" s="173"/>
      <c r="B1060" s="174"/>
      <c r="C1060" s="174"/>
      <c r="D1060" s="173"/>
      <c r="E1060" s="174"/>
      <c r="F1060" s="174"/>
      <c r="G1060" s="173"/>
      <c r="H1060" s="173"/>
      <c r="I1060" s="173"/>
      <c r="J1060" s="173"/>
    </row>
    <row r="1061" ht="15" customHeight="1">
      <c r="A1061" s="173"/>
      <c r="B1061" s="174"/>
      <c r="C1061" s="174"/>
      <c r="D1061" s="173"/>
      <c r="E1061" s="174"/>
      <c r="F1061" s="174"/>
      <c r="G1061" s="173"/>
      <c r="H1061" s="173"/>
      <c r="I1061" s="173"/>
      <c r="J1061" s="173"/>
    </row>
    <row r="1062" ht="15" customHeight="1">
      <c r="A1062" s="173"/>
      <c r="B1062" s="174"/>
      <c r="C1062" s="174"/>
      <c r="D1062" s="173"/>
      <c r="E1062" s="174"/>
      <c r="F1062" s="174"/>
      <c r="G1062" s="173"/>
      <c r="H1062" s="173"/>
      <c r="I1062" s="173"/>
      <c r="J1062" s="173"/>
    </row>
    <row r="1063" ht="15" customHeight="1">
      <c r="A1063" s="173"/>
      <c r="B1063" s="174"/>
      <c r="C1063" s="174"/>
      <c r="D1063" s="173"/>
      <c r="E1063" s="174"/>
      <c r="F1063" s="174"/>
      <c r="G1063" s="173"/>
      <c r="H1063" s="173"/>
      <c r="I1063" s="173"/>
      <c r="J1063" s="173"/>
    </row>
    <row r="1064" ht="15" customHeight="1">
      <c r="A1064" s="173"/>
      <c r="B1064" s="174"/>
      <c r="C1064" s="174"/>
      <c r="D1064" s="173"/>
      <c r="E1064" s="174"/>
      <c r="F1064" s="174"/>
      <c r="G1064" s="173"/>
      <c r="H1064" s="173"/>
      <c r="I1064" s="173"/>
      <c r="J1064" s="173"/>
    </row>
    <row r="1065" ht="15" customHeight="1">
      <c r="A1065" s="173"/>
      <c r="B1065" s="174"/>
      <c r="C1065" s="174"/>
      <c r="D1065" s="173"/>
      <c r="E1065" s="174"/>
      <c r="F1065" s="174"/>
      <c r="G1065" s="173"/>
      <c r="H1065" s="173"/>
      <c r="I1065" s="173"/>
      <c r="J1065" s="173"/>
    </row>
    <row r="1066" ht="15" customHeight="1">
      <c r="A1066" s="173"/>
      <c r="B1066" s="174"/>
      <c r="C1066" s="174"/>
      <c r="D1066" s="173"/>
      <c r="E1066" s="174"/>
      <c r="F1066" s="174"/>
      <c r="G1066" s="173"/>
      <c r="H1066" s="173"/>
      <c r="I1066" s="173"/>
      <c r="J1066" s="173"/>
    </row>
    <row r="1067" ht="15" customHeight="1">
      <c r="A1067" s="173"/>
      <c r="B1067" s="174"/>
      <c r="C1067" s="174"/>
      <c r="D1067" s="173"/>
      <c r="E1067" s="174"/>
      <c r="F1067" s="174"/>
      <c r="G1067" s="173"/>
      <c r="H1067" s="173"/>
      <c r="I1067" s="173"/>
      <c r="J1067" s="173"/>
    </row>
    <row r="1068" ht="15" customHeight="1">
      <c r="A1068" s="173"/>
      <c r="B1068" s="174"/>
      <c r="C1068" s="174"/>
      <c r="D1068" s="173"/>
      <c r="E1068" s="174"/>
      <c r="F1068" s="174"/>
      <c r="G1068" s="173"/>
      <c r="H1068" s="173"/>
      <c r="I1068" s="173"/>
      <c r="J1068" s="173"/>
    </row>
    <row r="1069" ht="15" customHeight="1">
      <c r="A1069" s="173"/>
      <c r="B1069" s="174"/>
      <c r="C1069" s="174"/>
      <c r="D1069" s="173"/>
      <c r="E1069" s="174"/>
      <c r="F1069" s="174"/>
      <c r="G1069" s="173"/>
      <c r="H1069" s="173"/>
      <c r="I1069" s="173"/>
      <c r="J1069" s="173"/>
    </row>
    <row r="1070" ht="15" customHeight="1">
      <c r="A1070" s="173"/>
      <c r="B1070" s="174"/>
      <c r="C1070" s="174"/>
      <c r="D1070" s="173"/>
      <c r="E1070" s="174"/>
      <c r="F1070" s="174"/>
      <c r="G1070" s="173"/>
      <c r="H1070" s="173"/>
      <c r="I1070" s="173"/>
      <c r="J1070" s="173"/>
    </row>
    <row r="1071" ht="15" customHeight="1">
      <c r="A1071" s="173"/>
      <c r="B1071" s="174"/>
      <c r="C1071" s="174"/>
      <c r="D1071" s="173"/>
      <c r="E1071" s="174"/>
      <c r="F1071" s="174"/>
      <c r="G1071" s="173"/>
      <c r="H1071" s="173"/>
      <c r="I1071" s="173"/>
      <c r="J1071" s="173"/>
    </row>
    <row r="1072" ht="15" customHeight="1">
      <c r="A1072" s="173"/>
      <c r="B1072" s="174"/>
      <c r="C1072" s="174"/>
      <c r="D1072" s="173"/>
      <c r="E1072" s="174"/>
      <c r="F1072" s="174"/>
      <c r="G1072" s="173"/>
      <c r="H1072" s="173"/>
      <c r="I1072" s="173"/>
      <c r="J1072" s="173"/>
    </row>
    <row r="1073" ht="15" customHeight="1">
      <c r="A1073" s="173"/>
      <c r="B1073" s="174"/>
      <c r="C1073" s="174"/>
      <c r="D1073" s="173"/>
      <c r="E1073" s="174"/>
      <c r="F1073" s="174"/>
      <c r="G1073" s="173"/>
      <c r="H1073" s="173"/>
      <c r="I1073" s="173"/>
      <c r="J1073" s="173"/>
    </row>
    <row r="1074" ht="15" customHeight="1">
      <c r="A1074" s="173"/>
      <c r="B1074" s="174"/>
      <c r="C1074" s="174"/>
      <c r="D1074" s="173"/>
      <c r="E1074" s="174"/>
      <c r="F1074" s="174"/>
      <c r="G1074" s="173"/>
      <c r="H1074" s="173"/>
      <c r="I1074" s="173"/>
      <c r="J1074" s="173"/>
    </row>
    <row r="1075" ht="15" customHeight="1">
      <c r="A1075" s="173"/>
      <c r="B1075" s="174"/>
      <c r="C1075" s="174"/>
      <c r="D1075" s="173"/>
      <c r="E1075" s="174"/>
      <c r="F1075" s="174"/>
      <c r="G1075" s="173"/>
      <c r="H1075" s="173"/>
      <c r="I1075" s="173"/>
      <c r="J1075" s="173"/>
    </row>
    <row r="1076" ht="15" customHeight="1">
      <c r="A1076" s="173"/>
      <c r="B1076" s="174"/>
      <c r="C1076" s="174"/>
      <c r="D1076" s="173"/>
      <c r="E1076" s="174"/>
      <c r="F1076" s="174"/>
      <c r="G1076" s="173"/>
      <c r="H1076" s="173"/>
      <c r="I1076" s="173"/>
      <c r="J1076" s="173"/>
    </row>
    <row r="1077" ht="15" customHeight="1">
      <c r="A1077" s="173"/>
      <c r="B1077" s="174"/>
      <c r="C1077" s="174"/>
      <c r="D1077" s="173"/>
      <c r="E1077" s="174"/>
      <c r="F1077" s="174"/>
      <c r="G1077" s="173"/>
      <c r="H1077" s="173"/>
      <c r="I1077" s="173"/>
      <c r="J1077" s="173"/>
    </row>
    <row r="1078" ht="15" customHeight="1">
      <c r="A1078" s="173"/>
      <c r="B1078" s="174"/>
      <c r="C1078" s="174"/>
      <c r="D1078" s="173"/>
      <c r="E1078" s="174"/>
      <c r="F1078" s="174"/>
      <c r="G1078" s="173"/>
      <c r="H1078" s="173"/>
      <c r="I1078" s="173"/>
      <c r="J1078" s="173"/>
    </row>
    <row r="1079" ht="15" customHeight="1">
      <c r="A1079" s="173"/>
      <c r="B1079" s="174"/>
      <c r="C1079" s="174"/>
      <c r="D1079" s="173"/>
      <c r="E1079" s="174"/>
      <c r="F1079" s="174"/>
      <c r="G1079" s="173"/>
      <c r="H1079" s="173"/>
      <c r="I1079" s="173"/>
      <c r="J1079" s="173"/>
    </row>
    <row r="1080" ht="15" customHeight="1">
      <c r="A1080" s="173"/>
      <c r="B1080" s="174"/>
      <c r="C1080" s="174"/>
      <c r="D1080" s="173"/>
      <c r="E1080" s="174"/>
      <c r="F1080" s="174"/>
      <c r="G1080" s="173"/>
      <c r="H1080" s="173"/>
      <c r="I1080" s="173"/>
      <c r="J1080" s="173"/>
    </row>
    <row r="1081" ht="15" customHeight="1">
      <c r="A1081" s="173"/>
      <c r="B1081" s="174"/>
      <c r="C1081" s="174"/>
      <c r="D1081" s="173"/>
      <c r="E1081" s="174"/>
      <c r="F1081" s="174"/>
      <c r="G1081" s="173"/>
      <c r="H1081" s="173"/>
      <c r="I1081" s="173"/>
      <c r="J1081" s="173"/>
    </row>
    <row r="1082" ht="15" customHeight="1">
      <c r="A1082" s="173"/>
      <c r="B1082" s="174"/>
      <c r="C1082" s="174"/>
      <c r="D1082" s="173"/>
      <c r="E1082" s="174"/>
      <c r="F1082" s="174"/>
      <c r="G1082" s="173"/>
      <c r="H1082" s="173"/>
      <c r="I1082" s="173"/>
      <c r="J1082" s="173"/>
    </row>
    <row r="1083" ht="15" customHeight="1">
      <c r="A1083" s="173"/>
      <c r="B1083" s="174"/>
      <c r="C1083" s="174"/>
      <c r="D1083" s="173"/>
      <c r="E1083" s="174"/>
      <c r="F1083" s="174"/>
      <c r="G1083" s="173"/>
      <c r="H1083" s="173"/>
      <c r="I1083" s="173"/>
      <c r="J1083" s="173"/>
    </row>
    <row r="1084" ht="15" customHeight="1">
      <c r="A1084" s="173"/>
      <c r="B1084" s="174"/>
      <c r="C1084" s="174"/>
      <c r="D1084" s="173"/>
      <c r="E1084" s="174"/>
      <c r="F1084" s="174"/>
      <c r="G1084" s="173"/>
      <c r="H1084" s="173"/>
      <c r="I1084" s="173"/>
      <c r="J1084" s="173"/>
    </row>
    <row r="1085" ht="15" customHeight="1">
      <c r="A1085" s="173"/>
      <c r="B1085" s="174"/>
      <c r="C1085" s="174"/>
      <c r="D1085" s="173"/>
      <c r="E1085" s="174"/>
      <c r="F1085" s="174"/>
      <c r="G1085" s="173"/>
      <c r="H1085" s="173"/>
      <c r="I1085" s="173"/>
      <c r="J1085" s="173"/>
    </row>
    <row r="1086" ht="15" customHeight="1">
      <c r="A1086" s="173"/>
      <c r="B1086" s="174"/>
      <c r="C1086" s="174"/>
      <c r="D1086" s="173"/>
      <c r="E1086" s="174"/>
      <c r="F1086" s="174"/>
      <c r="G1086" s="173"/>
      <c r="H1086" s="173"/>
      <c r="I1086" s="173"/>
      <c r="J1086" s="173"/>
    </row>
    <row r="1087" ht="15" customHeight="1">
      <c r="A1087" s="173"/>
      <c r="B1087" s="174"/>
      <c r="C1087" s="174"/>
      <c r="D1087" s="173"/>
      <c r="E1087" s="174"/>
      <c r="F1087" s="174"/>
      <c r="G1087" s="173"/>
      <c r="H1087" s="173"/>
      <c r="I1087" s="173"/>
      <c r="J1087" s="173"/>
    </row>
    <row r="1088" ht="15" customHeight="1">
      <c r="A1088" s="173"/>
      <c r="B1088" s="174"/>
      <c r="C1088" s="174"/>
      <c r="D1088" s="173"/>
      <c r="E1088" s="174"/>
      <c r="F1088" s="174"/>
      <c r="G1088" s="173"/>
      <c r="H1088" s="173"/>
      <c r="I1088" s="173"/>
      <c r="J1088" s="173"/>
    </row>
    <row r="1089" ht="15" customHeight="1">
      <c r="A1089" s="173"/>
      <c r="B1089" s="174"/>
      <c r="C1089" s="174"/>
      <c r="D1089" s="173"/>
      <c r="E1089" s="174"/>
      <c r="F1089" s="174"/>
      <c r="G1089" s="173"/>
      <c r="H1089" s="173"/>
      <c r="I1089" s="173"/>
      <c r="J1089" s="173"/>
    </row>
    <row r="1090" ht="15" customHeight="1">
      <c r="A1090" s="173"/>
      <c r="B1090" s="174"/>
      <c r="C1090" s="174"/>
      <c r="D1090" s="173"/>
      <c r="E1090" s="174"/>
      <c r="F1090" s="174"/>
      <c r="G1090" s="173"/>
      <c r="H1090" s="173"/>
      <c r="I1090" s="173"/>
      <c r="J1090" s="173"/>
    </row>
    <row r="1091" ht="15" customHeight="1">
      <c r="A1091" s="173"/>
      <c r="B1091" s="174"/>
      <c r="C1091" s="174"/>
      <c r="D1091" s="173"/>
      <c r="E1091" s="174"/>
      <c r="F1091" s="174"/>
      <c r="G1091" s="173"/>
      <c r="H1091" s="173"/>
      <c r="I1091" s="173"/>
      <c r="J1091" s="173"/>
    </row>
    <row r="1092" ht="15" customHeight="1">
      <c r="A1092" s="173"/>
      <c r="B1092" s="174"/>
      <c r="C1092" s="174"/>
      <c r="D1092" s="173"/>
      <c r="E1092" s="174"/>
      <c r="F1092" s="174"/>
      <c r="G1092" s="173"/>
      <c r="H1092" s="173"/>
      <c r="I1092" s="173"/>
      <c r="J1092" s="173"/>
    </row>
    <row r="1093" ht="15" customHeight="1">
      <c r="A1093" s="173"/>
      <c r="B1093" s="174"/>
      <c r="C1093" s="174"/>
      <c r="D1093" s="173"/>
      <c r="E1093" s="174"/>
      <c r="F1093" s="174"/>
      <c r="G1093" s="173"/>
      <c r="H1093" s="173"/>
      <c r="I1093" s="173"/>
      <c r="J1093" s="173"/>
    </row>
    <row r="1094" ht="15" customHeight="1">
      <c r="A1094" s="173"/>
      <c r="B1094" s="174"/>
      <c r="C1094" s="174"/>
      <c r="D1094" s="173"/>
      <c r="E1094" s="174"/>
      <c r="F1094" s="174"/>
      <c r="G1094" s="173"/>
      <c r="H1094" s="173"/>
      <c r="I1094" s="173"/>
      <c r="J1094" s="173"/>
    </row>
    <row r="1095" ht="15" customHeight="1">
      <c r="A1095" s="173"/>
      <c r="B1095" s="174"/>
      <c r="C1095" s="174"/>
      <c r="D1095" s="173"/>
      <c r="E1095" s="174"/>
      <c r="F1095" s="174"/>
      <c r="G1095" s="173"/>
      <c r="H1095" s="173"/>
      <c r="I1095" s="173"/>
      <c r="J1095" s="173"/>
    </row>
    <row r="1096" ht="15" customHeight="1">
      <c r="A1096" s="173"/>
      <c r="B1096" s="174"/>
      <c r="C1096" s="174"/>
      <c r="D1096" s="173"/>
      <c r="E1096" s="174"/>
      <c r="F1096" s="174"/>
      <c r="G1096" s="173"/>
      <c r="H1096" s="173"/>
      <c r="I1096" s="173"/>
      <c r="J1096" s="173"/>
    </row>
    <row r="1097" ht="15" customHeight="1">
      <c r="A1097" s="173"/>
      <c r="B1097" s="174"/>
      <c r="C1097" s="174"/>
      <c r="D1097" s="173"/>
      <c r="E1097" s="174"/>
      <c r="F1097" s="174"/>
      <c r="G1097" s="173"/>
      <c r="H1097" s="173"/>
      <c r="I1097" s="173"/>
      <c r="J1097" s="173"/>
    </row>
    <row r="1098" ht="15" customHeight="1">
      <c r="A1098" s="173"/>
      <c r="B1098" s="174"/>
      <c r="C1098" s="174"/>
      <c r="D1098" s="173"/>
      <c r="E1098" s="174"/>
      <c r="F1098" s="174"/>
      <c r="G1098" s="173"/>
      <c r="H1098" s="173"/>
      <c r="I1098" s="173"/>
      <c r="J1098" s="173"/>
    </row>
    <row r="1099" ht="15" customHeight="1">
      <c r="A1099" s="173"/>
      <c r="B1099" s="174"/>
      <c r="C1099" s="174"/>
      <c r="D1099" s="173"/>
      <c r="E1099" s="174"/>
      <c r="F1099" s="174"/>
      <c r="G1099" s="173"/>
      <c r="H1099" s="173"/>
      <c r="I1099" s="173"/>
      <c r="J1099" s="173"/>
    </row>
    <row r="1100" ht="15" customHeight="1">
      <c r="A1100" s="173"/>
      <c r="B1100" s="174"/>
      <c r="C1100" s="174"/>
      <c r="D1100" s="173"/>
      <c r="E1100" s="174"/>
      <c r="F1100" s="174"/>
      <c r="G1100" s="173"/>
      <c r="H1100" s="173"/>
      <c r="I1100" s="173"/>
      <c r="J1100" s="173"/>
    </row>
    <row r="1101" ht="15" customHeight="1">
      <c r="A1101" s="173"/>
      <c r="B1101" s="174"/>
      <c r="C1101" s="174"/>
      <c r="D1101" s="173"/>
      <c r="E1101" s="174"/>
      <c r="F1101" s="174"/>
      <c r="G1101" s="173"/>
      <c r="H1101" s="173"/>
      <c r="I1101" s="173"/>
      <c r="J1101" s="173"/>
    </row>
    <row r="1102" ht="15" customHeight="1">
      <c r="A1102" s="173"/>
      <c r="B1102" s="174"/>
      <c r="C1102" s="174"/>
      <c r="D1102" s="173"/>
      <c r="E1102" s="174"/>
      <c r="F1102" s="174"/>
      <c r="G1102" s="173"/>
      <c r="H1102" s="173"/>
      <c r="I1102" s="173"/>
      <c r="J1102" s="173"/>
    </row>
    <row r="1103" ht="15" customHeight="1">
      <c r="A1103" s="173"/>
      <c r="B1103" s="174"/>
      <c r="C1103" s="174"/>
      <c r="D1103" s="173"/>
      <c r="E1103" s="174"/>
      <c r="F1103" s="174"/>
      <c r="G1103" s="173"/>
      <c r="H1103" s="173"/>
      <c r="I1103" s="173"/>
      <c r="J1103" s="173"/>
    </row>
    <row r="1104" ht="15" customHeight="1">
      <c r="A1104" s="173"/>
      <c r="B1104" s="174"/>
      <c r="C1104" s="174"/>
      <c r="D1104" s="173"/>
      <c r="E1104" s="174"/>
      <c r="F1104" s="174"/>
      <c r="G1104" s="173"/>
      <c r="H1104" s="173"/>
      <c r="I1104" s="173"/>
      <c r="J1104" s="173"/>
    </row>
    <row r="1105" ht="15" customHeight="1">
      <c r="A1105" s="173"/>
      <c r="B1105" s="174"/>
      <c r="C1105" s="174"/>
      <c r="D1105" s="173"/>
      <c r="E1105" s="174"/>
      <c r="F1105" s="174"/>
      <c r="G1105" s="173"/>
      <c r="H1105" s="173"/>
      <c r="I1105" s="173"/>
      <c r="J1105" s="173"/>
    </row>
    <row r="1106" ht="15" customHeight="1">
      <c r="A1106" s="173"/>
      <c r="B1106" s="174"/>
      <c r="C1106" s="174"/>
      <c r="D1106" s="173"/>
      <c r="E1106" s="174"/>
      <c r="F1106" s="174"/>
      <c r="G1106" s="173"/>
      <c r="H1106" s="173"/>
      <c r="I1106" s="173"/>
      <c r="J1106" s="173"/>
    </row>
    <row r="1107" ht="15" customHeight="1">
      <c r="A1107" s="173"/>
      <c r="B1107" s="174"/>
      <c r="C1107" s="174"/>
      <c r="D1107" s="173"/>
      <c r="E1107" s="174"/>
      <c r="F1107" s="174"/>
      <c r="G1107" s="173"/>
      <c r="H1107" s="173"/>
      <c r="I1107" s="173"/>
      <c r="J1107" s="173"/>
    </row>
    <row r="1108" ht="15" customHeight="1">
      <c r="A1108" s="173"/>
      <c r="B1108" s="174"/>
      <c r="C1108" s="174"/>
      <c r="D1108" s="173"/>
      <c r="E1108" s="174"/>
      <c r="F1108" s="174"/>
      <c r="G1108" s="173"/>
      <c r="H1108" s="173"/>
      <c r="I1108" s="173"/>
      <c r="J1108" s="173"/>
    </row>
    <row r="1109" ht="15" customHeight="1">
      <c r="A1109" s="173"/>
      <c r="B1109" s="174"/>
      <c r="C1109" s="174"/>
      <c r="D1109" s="173"/>
      <c r="E1109" s="174"/>
      <c r="F1109" s="174"/>
      <c r="G1109" s="173"/>
      <c r="H1109" s="173"/>
      <c r="I1109" s="173"/>
      <c r="J1109" s="173"/>
    </row>
    <row r="1110" ht="15" customHeight="1">
      <c r="A1110" s="173"/>
      <c r="B1110" s="174"/>
      <c r="C1110" s="174"/>
      <c r="D1110" s="173"/>
      <c r="E1110" s="174"/>
      <c r="F1110" s="174"/>
      <c r="G1110" s="173"/>
      <c r="H1110" s="173"/>
      <c r="I1110" s="173"/>
      <c r="J1110" s="173"/>
    </row>
    <row r="1111" ht="15" customHeight="1">
      <c r="A1111" s="173"/>
      <c r="B1111" s="174"/>
      <c r="C1111" s="174"/>
      <c r="D1111" s="173"/>
      <c r="E1111" s="174"/>
      <c r="F1111" s="174"/>
      <c r="G1111" s="173"/>
      <c r="H1111" s="173"/>
      <c r="I1111" s="173"/>
      <c r="J1111" s="173"/>
    </row>
    <row r="1112" ht="15" customHeight="1">
      <c r="A1112" s="173"/>
      <c r="B1112" s="174"/>
      <c r="C1112" s="174"/>
      <c r="D1112" s="173"/>
      <c r="E1112" s="174"/>
      <c r="F1112" s="174"/>
      <c r="G1112" s="173"/>
      <c r="H1112" s="173"/>
      <c r="I1112" s="173"/>
      <c r="J1112" s="173"/>
    </row>
    <row r="1113" ht="15" customHeight="1">
      <c r="A1113" s="173"/>
      <c r="B1113" s="174"/>
      <c r="C1113" s="174"/>
      <c r="D1113" s="173"/>
      <c r="E1113" s="174"/>
      <c r="F1113" s="174"/>
      <c r="G1113" s="173"/>
      <c r="H1113" s="173"/>
      <c r="I1113" s="173"/>
      <c r="J1113" s="173"/>
    </row>
    <row r="1114" ht="15" customHeight="1">
      <c r="A1114" s="173"/>
      <c r="B1114" s="174"/>
      <c r="C1114" s="174"/>
      <c r="D1114" s="173"/>
      <c r="E1114" s="174"/>
      <c r="F1114" s="174"/>
      <c r="G1114" s="173"/>
      <c r="H1114" s="173"/>
      <c r="I1114" s="173"/>
      <c r="J1114" s="173"/>
    </row>
    <row r="1115" ht="15" customHeight="1">
      <c r="A1115" s="173"/>
      <c r="B1115" s="174"/>
      <c r="C1115" s="174"/>
      <c r="D1115" s="173"/>
      <c r="E1115" s="174"/>
      <c r="F1115" s="174"/>
      <c r="G1115" s="173"/>
      <c r="H1115" s="173"/>
      <c r="I1115" s="173"/>
      <c r="J1115" s="173"/>
    </row>
    <row r="1116" ht="15" customHeight="1">
      <c r="A1116" s="173"/>
      <c r="B1116" s="174"/>
      <c r="C1116" s="174"/>
      <c r="D1116" s="173"/>
      <c r="E1116" s="174"/>
      <c r="F1116" s="174"/>
      <c r="G1116" s="173"/>
      <c r="H1116" s="173"/>
      <c r="I1116" s="173"/>
      <c r="J1116" s="173"/>
    </row>
    <row r="1117" ht="15" customHeight="1">
      <c r="A1117" s="173"/>
      <c r="B1117" s="174"/>
      <c r="C1117" s="174"/>
      <c r="D1117" s="173"/>
      <c r="E1117" s="174"/>
      <c r="F1117" s="174"/>
      <c r="G1117" s="173"/>
      <c r="H1117" s="173"/>
      <c r="I1117" s="173"/>
      <c r="J1117" s="173"/>
    </row>
    <row r="1118" ht="15" customHeight="1">
      <c r="A1118" s="173"/>
      <c r="B1118" s="174"/>
      <c r="C1118" s="174"/>
      <c r="D1118" s="173"/>
      <c r="E1118" s="174"/>
      <c r="F1118" s="174"/>
      <c r="G1118" s="173"/>
      <c r="H1118" s="173"/>
      <c r="I1118" s="173"/>
      <c r="J1118" s="173"/>
    </row>
    <row r="1119" ht="15" customHeight="1">
      <c r="A1119" s="173"/>
      <c r="B1119" s="174"/>
      <c r="C1119" s="174"/>
      <c r="D1119" s="173"/>
      <c r="E1119" s="174"/>
      <c r="F1119" s="174"/>
      <c r="G1119" s="173"/>
      <c r="H1119" s="173"/>
      <c r="I1119" s="173"/>
      <c r="J1119" s="173"/>
    </row>
    <row r="1120" ht="15" customHeight="1">
      <c r="A1120" s="173"/>
      <c r="B1120" s="174"/>
      <c r="C1120" s="174"/>
      <c r="D1120" s="173"/>
      <c r="E1120" s="174"/>
      <c r="F1120" s="174"/>
      <c r="G1120" s="173"/>
      <c r="H1120" s="173"/>
      <c r="I1120" s="173"/>
      <c r="J1120" s="173"/>
    </row>
    <row r="1121" ht="15" customHeight="1">
      <c r="A1121" s="173"/>
      <c r="B1121" s="174"/>
      <c r="C1121" s="174"/>
      <c r="D1121" s="173"/>
      <c r="E1121" s="174"/>
      <c r="F1121" s="174"/>
      <c r="G1121" s="173"/>
      <c r="H1121" s="173"/>
      <c r="I1121" s="173"/>
      <c r="J1121" s="173"/>
    </row>
    <row r="1122" ht="15" customHeight="1">
      <c r="A1122" s="173"/>
      <c r="B1122" s="174"/>
      <c r="C1122" s="174"/>
      <c r="D1122" s="173"/>
      <c r="E1122" s="174"/>
      <c r="F1122" s="174"/>
      <c r="G1122" s="173"/>
      <c r="H1122" s="173"/>
      <c r="I1122" s="173"/>
      <c r="J1122" s="173"/>
    </row>
    <row r="1123" ht="15" customHeight="1">
      <c r="A1123" s="173"/>
      <c r="B1123" s="174"/>
      <c r="C1123" s="174"/>
      <c r="D1123" s="173"/>
      <c r="E1123" s="174"/>
      <c r="F1123" s="174"/>
      <c r="G1123" s="173"/>
      <c r="H1123" s="173"/>
      <c r="I1123" s="173"/>
      <c r="J1123" s="173"/>
    </row>
    <row r="1124" ht="15" customHeight="1">
      <c r="A1124" s="173"/>
      <c r="B1124" s="174"/>
      <c r="C1124" s="174"/>
      <c r="D1124" s="173"/>
      <c r="E1124" s="174"/>
      <c r="F1124" s="174"/>
      <c r="G1124" s="173"/>
      <c r="H1124" s="173"/>
      <c r="I1124" s="173"/>
      <c r="J1124" s="173"/>
    </row>
    <row r="1125" ht="15" customHeight="1">
      <c r="A1125" s="173"/>
      <c r="B1125" s="174"/>
      <c r="C1125" s="174"/>
      <c r="D1125" s="173"/>
      <c r="E1125" s="174"/>
      <c r="F1125" s="174"/>
      <c r="G1125" s="173"/>
      <c r="H1125" s="173"/>
      <c r="I1125" s="173"/>
      <c r="J1125" s="173"/>
    </row>
    <row r="1126" ht="15" customHeight="1">
      <c r="A1126" s="173"/>
      <c r="B1126" s="174"/>
      <c r="C1126" s="174"/>
      <c r="D1126" s="173"/>
      <c r="E1126" s="174"/>
      <c r="F1126" s="174"/>
      <c r="G1126" s="173"/>
      <c r="H1126" s="173"/>
      <c r="I1126" s="173"/>
      <c r="J1126" s="173"/>
    </row>
    <row r="1127" ht="15" customHeight="1">
      <c r="A1127" s="173"/>
      <c r="B1127" s="174"/>
      <c r="C1127" s="174"/>
      <c r="D1127" s="173"/>
      <c r="E1127" s="174"/>
      <c r="F1127" s="174"/>
      <c r="G1127" s="173"/>
      <c r="H1127" s="173"/>
      <c r="I1127" s="173"/>
      <c r="J1127" s="173"/>
    </row>
    <row r="1128" ht="15" customHeight="1">
      <c r="A1128" s="173"/>
      <c r="B1128" s="174"/>
      <c r="C1128" s="174"/>
      <c r="D1128" s="173"/>
      <c r="E1128" s="174"/>
      <c r="F1128" s="174"/>
      <c r="G1128" s="173"/>
      <c r="H1128" s="173"/>
      <c r="I1128" s="173"/>
      <c r="J1128" s="173"/>
    </row>
    <row r="1129" ht="15" customHeight="1">
      <c r="A1129" s="173"/>
      <c r="B1129" s="174"/>
      <c r="C1129" s="174"/>
      <c r="D1129" s="173"/>
      <c r="E1129" s="174"/>
      <c r="F1129" s="174"/>
      <c r="G1129" s="173"/>
      <c r="H1129" s="173"/>
      <c r="I1129" s="173"/>
      <c r="J1129" s="173"/>
    </row>
    <row r="1130" ht="15" customHeight="1">
      <c r="A1130" s="173"/>
      <c r="B1130" s="174"/>
      <c r="C1130" s="174"/>
      <c r="D1130" s="173"/>
      <c r="E1130" s="174"/>
      <c r="F1130" s="174"/>
      <c r="G1130" s="173"/>
      <c r="H1130" s="173"/>
      <c r="I1130" s="173"/>
      <c r="J1130" s="173"/>
    </row>
    <row r="1131" ht="15" customHeight="1">
      <c r="A1131" s="173"/>
      <c r="B1131" s="174"/>
      <c r="C1131" s="174"/>
      <c r="D1131" s="173"/>
      <c r="E1131" s="174"/>
      <c r="F1131" s="174"/>
      <c r="G1131" s="173"/>
      <c r="H1131" s="173"/>
      <c r="I1131" s="173"/>
      <c r="J1131" s="173"/>
    </row>
    <row r="1132" ht="15" customHeight="1">
      <c r="A1132" s="173"/>
      <c r="B1132" s="174"/>
      <c r="C1132" s="174"/>
      <c r="D1132" s="173"/>
      <c r="E1132" s="174"/>
      <c r="F1132" s="174"/>
      <c r="G1132" s="173"/>
      <c r="H1132" s="173"/>
      <c r="I1132" s="173"/>
      <c r="J1132" s="173"/>
    </row>
    <row r="1133" ht="15" customHeight="1">
      <c r="A1133" s="173"/>
      <c r="B1133" s="174"/>
      <c r="C1133" s="174"/>
      <c r="D1133" s="173"/>
      <c r="E1133" s="174"/>
      <c r="F1133" s="174"/>
      <c r="G1133" s="173"/>
      <c r="H1133" s="173"/>
      <c r="I1133" s="173"/>
      <c r="J1133" s="173"/>
    </row>
    <row r="1134" ht="15" customHeight="1">
      <c r="A1134" s="173"/>
      <c r="B1134" s="174"/>
      <c r="C1134" s="174"/>
      <c r="D1134" s="173"/>
      <c r="E1134" s="174"/>
      <c r="F1134" s="174"/>
      <c r="G1134" s="173"/>
      <c r="H1134" s="173"/>
      <c r="I1134" s="173"/>
      <c r="J1134" s="173"/>
    </row>
    <row r="1135" ht="15" customHeight="1">
      <c r="A1135" s="173"/>
      <c r="B1135" s="174"/>
      <c r="C1135" s="174"/>
      <c r="D1135" s="173"/>
      <c r="E1135" s="174"/>
      <c r="F1135" s="174"/>
      <c r="G1135" s="173"/>
      <c r="H1135" s="173"/>
      <c r="I1135" s="173"/>
      <c r="J1135" s="173"/>
    </row>
    <row r="1136" ht="15" customHeight="1">
      <c r="A1136" s="173"/>
      <c r="B1136" s="174"/>
      <c r="C1136" s="174"/>
      <c r="D1136" s="173"/>
      <c r="E1136" s="174"/>
      <c r="F1136" s="174"/>
      <c r="G1136" s="173"/>
      <c r="H1136" s="173"/>
      <c r="I1136" s="173"/>
      <c r="J1136" s="173"/>
    </row>
    <row r="1137" ht="15" customHeight="1">
      <c r="A1137" s="173"/>
      <c r="B1137" s="174"/>
      <c r="C1137" s="174"/>
      <c r="D1137" s="173"/>
      <c r="E1137" s="174"/>
      <c r="F1137" s="174"/>
      <c r="G1137" s="173"/>
      <c r="H1137" s="173"/>
      <c r="I1137" s="173"/>
      <c r="J1137" s="173"/>
    </row>
    <row r="1138" ht="15" customHeight="1">
      <c r="A1138" s="173"/>
      <c r="B1138" s="174"/>
      <c r="C1138" s="174"/>
      <c r="D1138" s="173"/>
      <c r="E1138" s="174"/>
      <c r="F1138" s="174"/>
      <c r="G1138" s="173"/>
      <c r="H1138" s="173"/>
      <c r="I1138" s="173"/>
      <c r="J1138" s="173"/>
    </row>
    <row r="1139" ht="15" customHeight="1">
      <c r="A1139" s="173"/>
      <c r="B1139" s="174"/>
      <c r="C1139" s="174"/>
      <c r="D1139" s="173"/>
      <c r="E1139" s="174"/>
      <c r="F1139" s="174"/>
      <c r="G1139" s="173"/>
      <c r="H1139" s="173"/>
      <c r="I1139" s="173"/>
      <c r="J1139" s="173"/>
    </row>
    <row r="1140" ht="15" customHeight="1">
      <c r="A1140" s="173"/>
      <c r="B1140" s="174"/>
      <c r="C1140" s="174"/>
      <c r="D1140" s="173"/>
      <c r="E1140" s="174"/>
      <c r="F1140" s="174"/>
      <c r="G1140" s="173"/>
      <c r="H1140" s="173"/>
      <c r="I1140" s="173"/>
      <c r="J1140" s="173"/>
    </row>
    <row r="1141" ht="15" customHeight="1">
      <c r="A1141" s="173"/>
      <c r="B1141" s="174"/>
      <c r="C1141" s="174"/>
      <c r="D1141" s="173"/>
      <c r="E1141" s="174"/>
      <c r="F1141" s="174"/>
      <c r="G1141" s="173"/>
      <c r="H1141" s="173"/>
      <c r="I1141" s="173"/>
      <c r="J1141" s="173"/>
    </row>
    <row r="1142" ht="15" customHeight="1">
      <c r="A1142" s="173"/>
      <c r="B1142" s="174"/>
      <c r="C1142" s="174"/>
      <c r="D1142" s="173"/>
      <c r="E1142" s="174"/>
      <c r="F1142" s="174"/>
      <c r="G1142" s="173"/>
      <c r="H1142" s="173"/>
      <c r="I1142" s="173"/>
      <c r="J1142" s="173"/>
    </row>
    <row r="1143" ht="15" customHeight="1">
      <c r="A1143" s="173"/>
      <c r="B1143" s="174"/>
      <c r="C1143" s="174"/>
      <c r="D1143" s="173"/>
      <c r="E1143" s="174"/>
      <c r="F1143" s="174"/>
      <c r="G1143" s="173"/>
      <c r="H1143" s="173"/>
      <c r="I1143" s="173"/>
      <c r="J1143" s="173"/>
    </row>
    <row r="1144" ht="15" customHeight="1">
      <c r="A1144" s="173"/>
      <c r="B1144" s="174"/>
      <c r="C1144" s="174"/>
      <c r="D1144" s="173"/>
      <c r="E1144" s="174"/>
      <c r="F1144" s="174"/>
      <c r="G1144" s="173"/>
      <c r="H1144" s="173"/>
      <c r="I1144" s="173"/>
      <c r="J1144" s="173"/>
    </row>
    <row r="1145" ht="15" customHeight="1">
      <c r="A1145" s="173"/>
      <c r="B1145" s="174"/>
      <c r="C1145" s="174"/>
      <c r="D1145" s="173"/>
      <c r="E1145" s="174"/>
      <c r="F1145" s="174"/>
      <c r="G1145" s="173"/>
      <c r="H1145" s="173"/>
      <c r="I1145" s="173"/>
      <c r="J1145" s="173"/>
    </row>
    <row r="1146" ht="15" customHeight="1">
      <c r="A1146" s="173"/>
      <c r="B1146" s="174"/>
      <c r="C1146" s="174"/>
      <c r="D1146" s="173"/>
      <c r="E1146" s="174"/>
      <c r="F1146" s="174"/>
      <c r="G1146" s="173"/>
      <c r="H1146" s="173"/>
      <c r="I1146" s="173"/>
      <c r="J1146" s="173"/>
    </row>
    <row r="1147" ht="15" customHeight="1">
      <c r="A1147" s="173"/>
      <c r="B1147" s="174"/>
      <c r="C1147" s="174"/>
      <c r="D1147" s="173"/>
      <c r="E1147" s="174"/>
      <c r="F1147" s="174"/>
      <c r="G1147" s="173"/>
      <c r="H1147" s="173"/>
      <c r="I1147" s="173"/>
      <c r="J1147" s="173"/>
    </row>
    <row r="1148" ht="15" customHeight="1">
      <c r="A1148" s="173"/>
      <c r="B1148" s="174"/>
      <c r="C1148" s="174"/>
      <c r="D1148" s="173"/>
      <c r="E1148" s="174"/>
      <c r="F1148" s="174"/>
      <c r="G1148" s="173"/>
      <c r="H1148" s="173"/>
      <c r="I1148" s="173"/>
      <c r="J1148" s="173"/>
    </row>
    <row r="1149" ht="15" customHeight="1">
      <c r="A1149" s="173"/>
      <c r="B1149" s="174"/>
      <c r="C1149" s="174"/>
      <c r="D1149" s="173"/>
      <c r="E1149" s="174"/>
      <c r="F1149" s="174"/>
      <c r="G1149" s="173"/>
      <c r="H1149" s="173"/>
      <c r="I1149" s="173"/>
      <c r="J1149" s="173"/>
    </row>
    <row r="1150" ht="15" customHeight="1">
      <c r="A1150" s="173"/>
      <c r="B1150" s="174"/>
      <c r="C1150" s="174"/>
      <c r="D1150" s="173"/>
      <c r="E1150" s="174"/>
      <c r="F1150" s="174"/>
      <c r="G1150" s="173"/>
      <c r="H1150" s="173"/>
      <c r="I1150" s="173"/>
      <c r="J1150" s="173"/>
    </row>
    <row r="1151" ht="15" customHeight="1">
      <c r="A1151" s="173"/>
      <c r="B1151" s="174"/>
      <c r="C1151" s="174"/>
      <c r="D1151" s="173"/>
      <c r="E1151" s="174"/>
      <c r="F1151" s="174"/>
      <c r="G1151" s="173"/>
      <c r="H1151" s="173"/>
      <c r="I1151" s="173"/>
      <c r="J1151" s="173"/>
    </row>
    <row r="1152" ht="15" customHeight="1">
      <c r="A1152" s="173"/>
      <c r="B1152" s="174"/>
      <c r="C1152" s="174"/>
      <c r="D1152" s="173"/>
      <c r="E1152" s="174"/>
      <c r="F1152" s="174"/>
      <c r="G1152" s="173"/>
      <c r="H1152" s="173"/>
      <c r="I1152" s="173"/>
      <c r="J1152" s="173"/>
    </row>
    <row r="1153" ht="15" customHeight="1">
      <c r="A1153" s="173"/>
      <c r="B1153" s="174"/>
      <c r="C1153" s="174"/>
      <c r="D1153" s="173"/>
      <c r="E1153" s="174"/>
      <c r="F1153" s="174"/>
      <c r="G1153" s="173"/>
      <c r="H1153" s="173"/>
      <c r="I1153" s="173"/>
      <c r="J1153" s="173"/>
    </row>
    <row r="1154" ht="15" customHeight="1">
      <c r="A1154" s="173"/>
      <c r="B1154" s="174"/>
      <c r="C1154" s="174"/>
      <c r="D1154" s="173"/>
      <c r="E1154" s="174"/>
      <c r="F1154" s="174"/>
      <c r="G1154" s="173"/>
      <c r="H1154" s="173"/>
      <c r="I1154" s="173"/>
      <c r="J1154" s="173"/>
    </row>
    <row r="1155" ht="15" customHeight="1">
      <c r="A1155" s="173"/>
      <c r="B1155" s="174"/>
      <c r="C1155" s="174"/>
      <c r="D1155" s="173"/>
      <c r="E1155" s="174"/>
      <c r="F1155" s="174"/>
      <c r="G1155" s="173"/>
      <c r="H1155" s="173"/>
      <c r="I1155" s="173"/>
      <c r="J1155" s="173"/>
    </row>
    <row r="1156" ht="15" customHeight="1">
      <c r="A1156" s="173"/>
      <c r="B1156" s="174"/>
      <c r="C1156" s="174"/>
      <c r="D1156" s="173"/>
      <c r="E1156" s="174"/>
      <c r="F1156" s="174"/>
      <c r="G1156" s="173"/>
      <c r="H1156" s="173"/>
      <c r="I1156" s="173"/>
      <c r="J1156" s="173"/>
    </row>
    <row r="1157" ht="15" customHeight="1">
      <c r="A1157" s="173"/>
      <c r="B1157" s="174"/>
      <c r="C1157" s="174"/>
      <c r="D1157" s="173"/>
      <c r="E1157" s="174"/>
      <c r="F1157" s="174"/>
      <c r="G1157" s="173"/>
      <c r="H1157" s="173"/>
      <c r="I1157" s="173"/>
      <c r="J1157" s="173"/>
    </row>
    <row r="1158" ht="15" customHeight="1">
      <c r="A1158" s="173"/>
      <c r="B1158" s="174"/>
      <c r="C1158" s="174"/>
      <c r="D1158" s="173"/>
      <c r="E1158" s="174"/>
      <c r="F1158" s="174"/>
      <c r="G1158" s="173"/>
      <c r="H1158" s="173"/>
      <c r="I1158" s="173"/>
      <c r="J1158" s="173"/>
    </row>
    <row r="1159" ht="15" customHeight="1">
      <c r="A1159" s="173"/>
      <c r="B1159" s="174"/>
      <c r="C1159" s="174"/>
      <c r="D1159" s="173"/>
      <c r="E1159" s="174"/>
      <c r="F1159" s="174"/>
      <c r="G1159" s="173"/>
      <c r="H1159" s="173"/>
      <c r="I1159" s="173"/>
      <c r="J1159" s="173"/>
    </row>
    <row r="1160" ht="15" customHeight="1">
      <c r="A1160" s="173"/>
      <c r="B1160" s="174"/>
      <c r="C1160" s="174"/>
      <c r="D1160" s="173"/>
      <c r="E1160" s="174"/>
      <c r="F1160" s="174"/>
      <c r="G1160" s="173"/>
      <c r="H1160" s="173"/>
      <c r="I1160" s="173"/>
      <c r="J1160" s="173"/>
    </row>
    <row r="1161" ht="15" customHeight="1">
      <c r="A1161" s="173"/>
      <c r="B1161" s="174"/>
      <c r="C1161" s="174"/>
      <c r="D1161" s="173"/>
      <c r="E1161" s="174"/>
      <c r="F1161" s="174"/>
      <c r="G1161" s="173"/>
      <c r="H1161" s="173"/>
      <c r="I1161" s="173"/>
      <c r="J1161" s="173"/>
    </row>
    <row r="1162" ht="15" customHeight="1">
      <c r="A1162" s="173"/>
      <c r="B1162" s="174"/>
      <c r="C1162" s="174"/>
      <c r="D1162" s="173"/>
      <c r="E1162" s="174"/>
      <c r="F1162" s="174"/>
      <c r="G1162" s="173"/>
      <c r="H1162" s="173"/>
      <c r="I1162" s="173"/>
      <c r="J1162" s="173"/>
    </row>
    <row r="1163" ht="15" customHeight="1">
      <c r="A1163" s="173"/>
      <c r="B1163" s="174"/>
      <c r="C1163" s="174"/>
      <c r="D1163" s="173"/>
      <c r="E1163" s="174"/>
      <c r="F1163" s="174"/>
      <c r="G1163" s="173"/>
      <c r="H1163" s="173"/>
      <c r="I1163" s="173"/>
      <c r="J1163" s="173"/>
    </row>
    <row r="1164" ht="15" customHeight="1">
      <c r="A1164" s="173"/>
      <c r="B1164" s="174"/>
      <c r="C1164" s="174"/>
      <c r="D1164" s="173"/>
      <c r="E1164" s="174"/>
      <c r="F1164" s="174"/>
      <c r="G1164" s="173"/>
      <c r="H1164" s="173"/>
      <c r="I1164" s="173"/>
      <c r="J1164" s="173"/>
    </row>
    <row r="1165" ht="15" customHeight="1">
      <c r="A1165" s="173"/>
      <c r="B1165" s="174"/>
      <c r="C1165" s="174"/>
      <c r="D1165" s="173"/>
      <c r="E1165" s="174"/>
      <c r="F1165" s="174"/>
      <c r="G1165" s="173"/>
      <c r="H1165" s="173"/>
      <c r="I1165" s="173"/>
      <c r="J1165" s="173"/>
    </row>
    <row r="1166" ht="15" customHeight="1">
      <c r="A1166" s="173"/>
      <c r="B1166" s="174"/>
      <c r="C1166" s="174"/>
      <c r="D1166" s="173"/>
      <c r="E1166" s="174"/>
      <c r="F1166" s="174"/>
      <c r="G1166" s="173"/>
      <c r="H1166" s="173"/>
      <c r="I1166" s="173"/>
      <c r="J1166" s="173"/>
    </row>
    <row r="1167" ht="15" customHeight="1">
      <c r="A1167" s="173"/>
      <c r="B1167" s="174"/>
      <c r="C1167" s="174"/>
      <c r="D1167" s="173"/>
      <c r="E1167" s="174"/>
      <c r="F1167" s="174"/>
      <c r="G1167" s="173"/>
      <c r="H1167" s="173"/>
      <c r="I1167" s="173"/>
      <c r="J1167" s="173"/>
    </row>
    <row r="1168" ht="15" customHeight="1">
      <c r="A1168" s="173"/>
      <c r="B1168" s="174"/>
      <c r="C1168" s="174"/>
      <c r="D1168" s="173"/>
      <c r="E1168" s="174"/>
      <c r="F1168" s="174"/>
      <c r="G1168" s="173"/>
      <c r="H1168" s="173"/>
      <c r="I1168" s="173"/>
      <c r="J1168" s="173"/>
    </row>
    <row r="1169" ht="15" customHeight="1">
      <c r="A1169" s="173"/>
      <c r="B1169" s="174"/>
      <c r="C1169" s="174"/>
      <c r="D1169" s="173"/>
      <c r="E1169" s="174"/>
      <c r="F1169" s="174"/>
      <c r="G1169" s="173"/>
      <c r="H1169" s="173"/>
      <c r="I1169" s="173"/>
      <c r="J1169" s="173"/>
    </row>
    <row r="1170" ht="15" customHeight="1">
      <c r="A1170" s="173"/>
      <c r="B1170" s="174"/>
      <c r="C1170" s="174"/>
      <c r="D1170" s="173"/>
      <c r="E1170" s="174"/>
      <c r="F1170" s="174"/>
      <c r="G1170" s="173"/>
      <c r="H1170" s="173"/>
      <c r="I1170" s="173"/>
      <c r="J1170" s="173"/>
    </row>
    <row r="1171" ht="15" customHeight="1">
      <c r="A1171" s="173"/>
      <c r="B1171" s="174"/>
      <c r="C1171" s="174"/>
      <c r="D1171" s="173"/>
      <c r="E1171" s="174"/>
      <c r="F1171" s="174"/>
      <c r="G1171" s="173"/>
      <c r="H1171" s="173"/>
      <c r="I1171" s="173"/>
      <c r="J1171" s="173"/>
    </row>
    <row r="1172" ht="15" customHeight="1">
      <c r="A1172" s="173"/>
      <c r="B1172" s="174"/>
      <c r="C1172" s="174"/>
      <c r="D1172" s="173"/>
      <c r="E1172" s="174"/>
      <c r="F1172" s="174"/>
      <c r="G1172" s="173"/>
      <c r="H1172" s="173"/>
      <c r="I1172" s="173"/>
      <c r="J1172" s="173"/>
    </row>
    <row r="1173" ht="15" customHeight="1">
      <c r="A1173" s="173"/>
      <c r="B1173" s="174"/>
      <c r="C1173" s="174"/>
      <c r="D1173" s="173"/>
      <c r="E1173" s="174"/>
      <c r="F1173" s="174"/>
      <c r="G1173" s="173"/>
      <c r="H1173" s="173"/>
      <c r="I1173" s="173"/>
      <c r="J1173" s="173"/>
    </row>
    <row r="1174" ht="15" customHeight="1">
      <c r="A1174" s="173"/>
      <c r="B1174" s="174"/>
      <c r="C1174" s="174"/>
      <c r="D1174" s="173"/>
      <c r="E1174" s="174"/>
      <c r="F1174" s="174"/>
      <c r="G1174" s="173"/>
      <c r="H1174" s="173"/>
      <c r="I1174" s="173"/>
      <c r="J1174" s="173"/>
    </row>
    <row r="1175" ht="15" customHeight="1">
      <c r="A1175" s="173"/>
      <c r="B1175" s="174"/>
      <c r="C1175" s="174"/>
      <c r="D1175" s="173"/>
      <c r="E1175" s="174"/>
      <c r="F1175" s="174"/>
      <c r="G1175" s="173"/>
      <c r="H1175" s="173"/>
      <c r="I1175" s="173"/>
      <c r="J1175" s="173"/>
    </row>
    <row r="1176" ht="15" customHeight="1">
      <c r="A1176" s="173"/>
      <c r="B1176" s="174"/>
      <c r="C1176" s="174"/>
      <c r="D1176" s="173"/>
      <c r="E1176" s="174"/>
      <c r="F1176" s="174"/>
      <c r="G1176" s="173"/>
      <c r="H1176" s="173"/>
      <c r="I1176" s="173"/>
      <c r="J1176" s="173"/>
    </row>
    <row r="1177" ht="15" customHeight="1">
      <c r="A1177" s="173"/>
      <c r="B1177" s="174"/>
      <c r="C1177" s="174"/>
      <c r="D1177" s="173"/>
      <c r="E1177" s="174"/>
      <c r="F1177" s="174"/>
      <c r="G1177" s="173"/>
      <c r="H1177" s="173"/>
      <c r="I1177" s="173"/>
      <c r="J1177" s="173"/>
    </row>
    <row r="1178" ht="15" customHeight="1">
      <c r="A1178" s="173"/>
      <c r="B1178" s="174"/>
      <c r="C1178" s="174"/>
      <c r="D1178" s="173"/>
      <c r="E1178" s="174"/>
      <c r="F1178" s="174"/>
      <c r="G1178" s="173"/>
      <c r="H1178" s="173"/>
      <c r="I1178" s="173"/>
      <c r="J1178" s="173"/>
    </row>
    <row r="1179" ht="15" customHeight="1">
      <c r="A1179" s="173"/>
      <c r="B1179" s="174"/>
      <c r="C1179" s="174"/>
      <c r="D1179" s="173"/>
      <c r="E1179" s="174"/>
      <c r="F1179" s="174"/>
      <c r="G1179" s="173"/>
      <c r="H1179" s="173"/>
      <c r="I1179" s="173"/>
      <c r="J1179" s="173"/>
    </row>
    <row r="1180" ht="15" customHeight="1">
      <c r="A1180" s="173"/>
      <c r="B1180" s="174"/>
      <c r="C1180" s="174"/>
      <c r="D1180" s="173"/>
      <c r="E1180" s="174"/>
      <c r="F1180" s="174"/>
      <c r="G1180" s="173"/>
      <c r="H1180" s="173"/>
      <c r="I1180" s="173"/>
      <c r="J1180" s="173"/>
    </row>
    <row r="1181" ht="15" customHeight="1">
      <c r="A1181" s="173"/>
      <c r="B1181" s="174"/>
      <c r="C1181" s="174"/>
      <c r="D1181" s="173"/>
      <c r="E1181" s="174"/>
      <c r="F1181" s="174"/>
      <c r="G1181" s="173"/>
      <c r="H1181" s="173"/>
      <c r="I1181" s="173"/>
      <c r="J1181" s="173"/>
    </row>
    <row r="1182" ht="15" customHeight="1">
      <c r="A1182" s="173"/>
      <c r="B1182" s="174"/>
      <c r="C1182" s="174"/>
      <c r="D1182" s="173"/>
      <c r="E1182" s="174"/>
      <c r="F1182" s="174"/>
      <c r="G1182" s="173"/>
      <c r="H1182" s="173"/>
      <c r="I1182" s="173"/>
      <c r="J1182" s="173"/>
    </row>
    <row r="1183" ht="15" customHeight="1">
      <c r="A1183" s="173"/>
      <c r="B1183" s="174"/>
      <c r="C1183" s="174"/>
      <c r="D1183" s="173"/>
      <c r="E1183" s="174"/>
      <c r="F1183" s="174"/>
      <c r="G1183" s="173"/>
      <c r="H1183" s="173"/>
      <c r="I1183" s="173"/>
      <c r="J1183" s="173"/>
    </row>
    <row r="1184" ht="15" customHeight="1">
      <c r="A1184" s="173"/>
      <c r="B1184" s="174"/>
      <c r="C1184" s="174"/>
      <c r="D1184" s="173"/>
      <c r="E1184" s="174"/>
      <c r="F1184" s="174"/>
      <c r="G1184" s="173"/>
      <c r="H1184" s="173"/>
      <c r="I1184" s="173"/>
      <c r="J1184" s="173"/>
    </row>
    <row r="1185" ht="15" customHeight="1">
      <c r="A1185" s="173"/>
      <c r="B1185" s="174"/>
      <c r="C1185" s="174"/>
      <c r="D1185" s="173"/>
      <c r="E1185" s="174"/>
      <c r="F1185" s="174"/>
      <c r="G1185" s="173"/>
      <c r="H1185" s="173"/>
      <c r="I1185" s="173"/>
      <c r="J1185" s="173"/>
    </row>
    <row r="1186" ht="15" customHeight="1">
      <c r="A1186" s="173"/>
      <c r="B1186" s="174"/>
      <c r="C1186" s="174"/>
      <c r="D1186" s="173"/>
      <c r="E1186" s="174"/>
      <c r="F1186" s="174"/>
      <c r="G1186" s="173"/>
      <c r="H1186" s="173"/>
      <c r="I1186" s="173"/>
      <c r="J1186" s="173"/>
    </row>
    <row r="1187" ht="15" customHeight="1">
      <c r="A1187" s="173"/>
      <c r="B1187" s="174"/>
      <c r="C1187" s="174"/>
      <c r="D1187" s="173"/>
      <c r="E1187" s="174"/>
      <c r="F1187" s="174"/>
      <c r="G1187" s="173"/>
      <c r="H1187" s="173"/>
      <c r="I1187" s="173"/>
      <c r="J1187" s="173"/>
    </row>
    <row r="1188" ht="15" customHeight="1">
      <c r="A1188" s="173"/>
      <c r="B1188" s="174"/>
      <c r="C1188" s="174"/>
      <c r="D1188" s="173"/>
      <c r="E1188" s="174"/>
      <c r="F1188" s="174"/>
      <c r="G1188" s="173"/>
      <c r="H1188" s="173"/>
      <c r="I1188" s="173"/>
      <c r="J1188" s="173"/>
    </row>
    <row r="1189" ht="15" customHeight="1">
      <c r="A1189" s="173"/>
      <c r="B1189" s="174"/>
      <c r="C1189" s="174"/>
      <c r="D1189" s="173"/>
      <c r="E1189" s="174"/>
      <c r="F1189" s="174"/>
      <c r="G1189" s="173"/>
      <c r="H1189" s="173"/>
      <c r="I1189" s="173"/>
      <c r="J1189" s="173"/>
    </row>
    <row r="1190" ht="15" customHeight="1">
      <c r="A1190" s="173"/>
      <c r="B1190" s="174"/>
      <c r="C1190" s="174"/>
      <c r="D1190" s="173"/>
      <c r="E1190" s="174"/>
      <c r="F1190" s="174"/>
      <c r="G1190" s="173"/>
      <c r="H1190" s="173"/>
      <c r="I1190" s="173"/>
      <c r="J1190" s="173"/>
    </row>
    <row r="1191" ht="15" customHeight="1">
      <c r="A1191" s="173"/>
      <c r="B1191" s="174"/>
      <c r="C1191" s="174"/>
      <c r="D1191" s="173"/>
      <c r="E1191" s="174"/>
      <c r="F1191" s="174"/>
      <c r="G1191" s="173"/>
      <c r="H1191" s="173"/>
      <c r="I1191" s="173"/>
      <c r="J1191" s="173"/>
    </row>
    <row r="1192" ht="15" customHeight="1">
      <c r="A1192" s="173"/>
      <c r="B1192" s="174"/>
      <c r="C1192" s="174"/>
      <c r="D1192" s="173"/>
      <c r="E1192" s="174"/>
      <c r="F1192" s="174"/>
      <c r="G1192" s="173"/>
      <c r="H1192" s="173"/>
      <c r="I1192" s="173"/>
      <c r="J1192" s="173"/>
    </row>
    <row r="1193" ht="15" customHeight="1">
      <c r="A1193" s="173"/>
      <c r="B1193" s="174"/>
      <c r="C1193" s="174"/>
      <c r="D1193" s="173"/>
      <c r="E1193" s="174"/>
      <c r="F1193" s="174"/>
      <c r="G1193" s="173"/>
      <c r="H1193" s="173"/>
      <c r="I1193" s="173"/>
      <c r="J1193" s="173"/>
    </row>
    <row r="1194" ht="15" customHeight="1">
      <c r="A1194" s="173"/>
      <c r="B1194" s="174"/>
      <c r="C1194" s="174"/>
      <c r="D1194" s="173"/>
      <c r="E1194" s="174"/>
      <c r="F1194" s="174"/>
      <c r="G1194" s="173"/>
      <c r="H1194" s="173"/>
      <c r="I1194" s="173"/>
      <c r="J1194" s="173"/>
    </row>
    <row r="1195" ht="15" customHeight="1">
      <c r="A1195" s="173"/>
      <c r="B1195" s="174"/>
      <c r="C1195" s="174"/>
      <c r="D1195" s="173"/>
      <c r="E1195" s="174"/>
      <c r="F1195" s="174"/>
      <c r="G1195" s="173"/>
      <c r="H1195" s="173"/>
      <c r="I1195" s="173"/>
      <c r="J1195" s="173"/>
    </row>
    <row r="1196" ht="15" customHeight="1">
      <c r="A1196" s="173"/>
      <c r="B1196" s="174"/>
      <c r="C1196" s="174"/>
      <c r="D1196" s="173"/>
      <c r="E1196" s="174"/>
      <c r="F1196" s="174"/>
      <c r="G1196" s="173"/>
      <c r="H1196" s="173"/>
      <c r="I1196" s="173"/>
      <c r="J1196" s="173"/>
    </row>
    <row r="1197" ht="15" customHeight="1">
      <c r="A1197" s="173"/>
      <c r="B1197" s="174"/>
      <c r="C1197" s="174"/>
      <c r="D1197" s="173"/>
      <c r="E1197" s="174"/>
      <c r="F1197" s="174"/>
      <c r="G1197" s="173"/>
      <c r="H1197" s="173"/>
      <c r="I1197" s="173"/>
      <c r="J1197" s="173"/>
    </row>
    <row r="1198" ht="15" customHeight="1">
      <c r="A1198" s="173"/>
      <c r="B1198" s="174"/>
      <c r="C1198" s="174"/>
      <c r="D1198" s="173"/>
      <c r="E1198" s="174"/>
      <c r="F1198" s="174"/>
      <c r="G1198" s="173"/>
      <c r="H1198" s="173"/>
      <c r="I1198" s="173"/>
      <c r="J1198" s="173"/>
    </row>
    <row r="1199" ht="15" customHeight="1">
      <c r="A1199" s="173"/>
      <c r="B1199" s="174"/>
      <c r="C1199" s="174"/>
      <c r="D1199" s="173"/>
      <c r="E1199" s="174"/>
      <c r="F1199" s="174"/>
      <c r="G1199" s="173"/>
      <c r="H1199" s="173"/>
      <c r="I1199" s="173"/>
      <c r="J1199" s="173"/>
    </row>
    <row r="1200" ht="15" customHeight="1">
      <c r="A1200" s="173"/>
      <c r="B1200" s="174"/>
      <c r="C1200" s="174"/>
      <c r="D1200" s="173"/>
      <c r="E1200" s="174"/>
      <c r="F1200" s="174"/>
      <c r="G1200" s="173"/>
      <c r="H1200" s="173"/>
      <c r="I1200" s="173"/>
      <c r="J1200" s="173"/>
    </row>
    <row r="1201" ht="15" customHeight="1">
      <c r="A1201" s="173"/>
      <c r="B1201" s="174"/>
      <c r="C1201" s="174"/>
      <c r="D1201" s="173"/>
      <c r="E1201" s="174"/>
      <c r="F1201" s="174"/>
      <c r="G1201" s="173"/>
      <c r="H1201" s="173"/>
      <c r="I1201" s="173"/>
      <c r="J1201" s="173"/>
    </row>
    <row r="1202" ht="15" customHeight="1">
      <c r="A1202" s="173"/>
      <c r="B1202" s="174"/>
      <c r="C1202" s="174"/>
      <c r="D1202" s="173"/>
      <c r="E1202" s="174"/>
      <c r="F1202" s="174"/>
      <c r="G1202" s="173"/>
      <c r="H1202" s="173"/>
      <c r="I1202" s="173"/>
      <c r="J1202" s="173"/>
    </row>
    <row r="1203" ht="15" customHeight="1">
      <c r="A1203" s="173"/>
      <c r="B1203" s="174"/>
      <c r="C1203" s="174"/>
      <c r="D1203" s="173"/>
      <c r="E1203" s="174"/>
      <c r="F1203" s="174"/>
      <c r="G1203" s="173"/>
      <c r="H1203" s="173"/>
      <c r="I1203" s="173"/>
      <c r="J1203" s="173"/>
    </row>
    <row r="1204" ht="15" customHeight="1">
      <c r="A1204" s="173"/>
      <c r="B1204" s="174"/>
      <c r="C1204" s="174"/>
      <c r="D1204" s="173"/>
      <c r="E1204" s="174"/>
      <c r="F1204" s="174"/>
      <c r="G1204" s="173"/>
      <c r="H1204" s="173"/>
      <c r="I1204" s="173"/>
      <c r="J1204" s="173"/>
    </row>
    <row r="1205" ht="15" customHeight="1">
      <c r="A1205" s="173"/>
      <c r="B1205" s="174"/>
      <c r="C1205" s="174"/>
      <c r="D1205" s="173"/>
      <c r="E1205" s="174"/>
      <c r="F1205" s="174"/>
      <c r="G1205" s="173"/>
      <c r="H1205" s="173"/>
      <c r="I1205" s="173"/>
      <c r="J1205" s="173"/>
    </row>
    <row r="1206" ht="15" customHeight="1">
      <c r="A1206" s="173"/>
      <c r="B1206" s="174"/>
      <c r="C1206" s="174"/>
      <c r="D1206" s="173"/>
      <c r="E1206" s="174"/>
      <c r="F1206" s="174"/>
      <c r="G1206" s="173"/>
      <c r="H1206" s="173"/>
      <c r="I1206" s="173"/>
      <c r="J1206" s="173"/>
    </row>
    <row r="1207" ht="15" customHeight="1">
      <c r="A1207" s="173"/>
      <c r="B1207" s="174"/>
      <c r="C1207" s="174"/>
      <c r="D1207" s="173"/>
      <c r="E1207" s="174"/>
      <c r="F1207" s="174"/>
      <c r="G1207" s="173"/>
      <c r="H1207" s="173"/>
      <c r="I1207" s="173"/>
      <c r="J1207" s="173"/>
    </row>
    <row r="1208" ht="15" customHeight="1">
      <c r="A1208" s="173"/>
      <c r="B1208" s="174"/>
      <c r="C1208" s="174"/>
      <c r="D1208" s="173"/>
      <c r="E1208" s="174"/>
      <c r="F1208" s="174"/>
      <c r="G1208" s="173"/>
      <c r="H1208" s="173"/>
      <c r="I1208" s="173"/>
      <c r="J1208" s="173"/>
    </row>
    <row r="1209" ht="15" customHeight="1">
      <c r="A1209" s="173"/>
      <c r="B1209" s="174"/>
      <c r="C1209" s="174"/>
      <c r="D1209" s="173"/>
      <c r="E1209" s="174"/>
      <c r="F1209" s="174"/>
      <c r="G1209" s="173"/>
      <c r="H1209" s="173"/>
      <c r="I1209" s="173"/>
      <c r="J1209" s="173"/>
    </row>
    <row r="1210" ht="15" customHeight="1">
      <c r="A1210" s="173"/>
      <c r="B1210" s="174"/>
      <c r="C1210" s="174"/>
      <c r="D1210" s="173"/>
      <c r="E1210" s="174"/>
      <c r="F1210" s="174"/>
      <c r="G1210" s="173"/>
      <c r="H1210" s="173"/>
      <c r="I1210" s="173"/>
      <c r="J1210" s="173"/>
    </row>
    <row r="1211" ht="15" customHeight="1">
      <c r="A1211" s="173"/>
      <c r="B1211" s="174"/>
      <c r="C1211" s="174"/>
      <c r="D1211" s="173"/>
      <c r="E1211" s="174"/>
      <c r="F1211" s="174"/>
      <c r="G1211" s="173"/>
      <c r="H1211" s="173"/>
      <c r="I1211" s="173"/>
      <c r="J1211" s="173"/>
    </row>
    <row r="1212" ht="15" customHeight="1">
      <c r="A1212" s="173"/>
      <c r="B1212" s="174"/>
      <c r="C1212" s="174"/>
      <c r="D1212" s="173"/>
      <c r="E1212" s="174"/>
      <c r="F1212" s="174"/>
      <c r="G1212" s="173"/>
      <c r="H1212" s="173"/>
      <c r="I1212" s="173"/>
      <c r="J1212" s="173"/>
    </row>
    <row r="1213" ht="15" customHeight="1">
      <c r="A1213" s="173"/>
      <c r="B1213" s="174"/>
      <c r="C1213" s="174"/>
      <c r="D1213" s="173"/>
      <c r="E1213" s="174"/>
      <c r="F1213" s="174"/>
      <c r="G1213" s="173"/>
      <c r="H1213" s="173"/>
      <c r="I1213" s="173"/>
      <c r="J1213" s="173"/>
    </row>
    <row r="1214" ht="15" customHeight="1">
      <c r="A1214" s="173"/>
      <c r="B1214" s="174"/>
      <c r="C1214" s="174"/>
      <c r="D1214" s="173"/>
      <c r="E1214" s="174"/>
      <c r="F1214" s="174"/>
      <c r="G1214" s="173"/>
      <c r="H1214" s="173"/>
      <c r="I1214" s="173"/>
      <c r="J1214" s="173"/>
    </row>
    <row r="1215" ht="15" customHeight="1">
      <c r="A1215" s="173"/>
      <c r="B1215" s="174"/>
      <c r="C1215" s="174"/>
      <c r="D1215" s="173"/>
      <c r="E1215" s="174"/>
      <c r="F1215" s="174"/>
      <c r="G1215" s="173"/>
      <c r="H1215" s="173"/>
      <c r="I1215" s="173"/>
      <c r="J1215" s="173"/>
    </row>
    <row r="1216" ht="15" customHeight="1">
      <c r="A1216" s="173"/>
      <c r="B1216" s="174"/>
      <c r="C1216" s="174"/>
      <c r="D1216" s="173"/>
      <c r="E1216" s="174"/>
      <c r="F1216" s="174"/>
      <c r="G1216" s="173"/>
      <c r="H1216" s="173"/>
      <c r="I1216" s="173"/>
      <c r="J1216" s="173"/>
    </row>
    <row r="1217" ht="15" customHeight="1">
      <c r="A1217" s="173"/>
      <c r="B1217" s="174"/>
      <c r="C1217" s="174"/>
      <c r="D1217" s="173"/>
      <c r="E1217" s="174"/>
      <c r="F1217" s="174"/>
      <c r="G1217" s="173"/>
      <c r="H1217" s="173"/>
      <c r="I1217" s="173"/>
      <c r="J1217" s="173"/>
    </row>
    <row r="1218" ht="15" customHeight="1">
      <c r="A1218" s="173"/>
      <c r="B1218" s="174"/>
      <c r="C1218" s="174"/>
      <c r="D1218" s="173"/>
      <c r="E1218" s="174"/>
      <c r="F1218" s="174"/>
      <c r="G1218" s="173"/>
      <c r="H1218" s="173"/>
      <c r="I1218" s="173"/>
      <c r="J1218" s="173"/>
    </row>
    <row r="1219" ht="15" customHeight="1">
      <c r="A1219" s="173"/>
      <c r="B1219" s="174"/>
      <c r="C1219" s="174"/>
      <c r="D1219" s="173"/>
      <c r="E1219" s="174"/>
      <c r="F1219" s="174"/>
      <c r="G1219" s="173"/>
      <c r="H1219" s="173"/>
      <c r="I1219" s="173"/>
      <c r="J1219" s="173"/>
    </row>
    <row r="1220" ht="15" customHeight="1">
      <c r="A1220" s="173"/>
      <c r="B1220" s="174"/>
      <c r="C1220" s="174"/>
      <c r="D1220" s="173"/>
      <c r="E1220" s="174"/>
      <c r="F1220" s="174"/>
      <c r="G1220" s="173"/>
      <c r="H1220" s="173"/>
      <c r="I1220" s="173"/>
      <c r="J1220" s="173"/>
    </row>
    <row r="1221" ht="15" customHeight="1">
      <c r="A1221" s="173"/>
      <c r="B1221" s="174"/>
      <c r="C1221" s="174"/>
      <c r="D1221" s="173"/>
      <c r="E1221" s="174"/>
      <c r="F1221" s="174"/>
      <c r="G1221" s="173"/>
      <c r="H1221" s="173"/>
      <c r="I1221" s="173"/>
      <c r="J1221" s="173"/>
    </row>
    <row r="1222" ht="15" customHeight="1">
      <c r="A1222" s="173"/>
      <c r="B1222" s="174"/>
      <c r="C1222" s="174"/>
      <c r="D1222" s="173"/>
      <c r="E1222" s="174"/>
      <c r="F1222" s="174"/>
      <c r="G1222" s="173"/>
      <c r="H1222" s="173"/>
      <c r="I1222" s="173"/>
      <c r="J1222" s="173"/>
    </row>
    <row r="1223" ht="15" customHeight="1">
      <c r="A1223" s="173"/>
      <c r="B1223" s="174"/>
      <c r="C1223" s="174"/>
      <c r="D1223" s="173"/>
      <c r="E1223" s="174"/>
      <c r="F1223" s="174"/>
      <c r="G1223" s="173"/>
      <c r="H1223" s="173"/>
      <c r="I1223" s="173"/>
      <c r="J1223" s="173"/>
    </row>
    <row r="1224" ht="15" customHeight="1">
      <c r="A1224" s="173"/>
      <c r="B1224" s="174"/>
      <c r="C1224" s="174"/>
      <c r="D1224" s="173"/>
      <c r="E1224" s="174"/>
      <c r="F1224" s="174"/>
      <c r="G1224" s="173"/>
      <c r="H1224" s="173"/>
      <c r="I1224" s="173"/>
      <c r="J1224" s="173"/>
    </row>
    <row r="1225" ht="15" customHeight="1">
      <c r="A1225" s="173"/>
      <c r="B1225" s="174"/>
      <c r="C1225" s="174"/>
      <c r="D1225" s="173"/>
      <c r="E1225" s="174"/>
      <c r="F1225" s="174"/>
      <c r="G1225" s="173"/>
      <c r="H1225" s="173"/>
      <c r="I1225" s="173"/>
      <c r="J1225" s="173"/>
    </row>
    <row r="1226" ht="15" customHeight="1">
      <c r="A1226" s="173"/>
      <c r="B1226" s="174"/>
      <c r="C1226" s="174"/>
      <c r="D1226" s="173"/>
      <c r="E1226" s="174"/>
      <c r="F1226" s="174"/>
      <c r="G1226" s="173"/>
      <c r="H1226" s="173"/>
      <c r="I1226" s="173"/>
      <c r="J1226" s="173"/>
    </row>
    <row r="1227" ht="15" customHeight="1">
      <c r="A1227" s="173"/>
      <c r="B1227" s="174"/>
      <c r="C1227" s="174"/>
      <c r="D1227" s="173"/>
      <c r="E1227" s="174"/>
      <c r="F1227" s="174"/>
      <c r="G1227" s="173"/>
      <c r="H1227" s="173"/>
      <c r="I1227" s="173"/>
      <c r="J1227" s="173"/>
    </row>
    <row r="1228" ht="15" customHeight="1">
      <c r="A1228" s="173"/>
      <c r="B1228" s="174"/>
      <c r="C1228" s="174"/>
      <c r="D1228" s="173"/>
      <c r="E1228" s="174"/>
      <c r="F1228" s="174"/>
      <c r="G1228" s="173"/>
      <c r="H1228" s="173"/>
      <c r="I1228" s="173"/>
      <c r="J1228" s="173"/>
    </row>
    <row r="1229" ht="15" customHeight="1">
      <c r="A1229" s="173"/>
      <c r="B1229" s="174"/>
      <c r="C1229" s="174"/>
      <c r="D1229" s="173"/>
      <c r="E1229" s="174"/>
      <c r="F1229" s="174"/>
      <c r="G1229" s="173"/>
      <c r="H1229" s="173"/>
      <c r="I1229" s="173"/>
      <c r="J1229" s="173"/>
    </row>
    <row r="1230" ht="15" customHeight="1">
      <c r="A1230" s="173"/>
      <c r="B1230" s="174"/>
      <c r="C1230" s="174"/>
      <c r="D1230" s="173"/>
      <c r="E1230" s="174"/>
      <c r="F1230" s="174"/>
      <c r="G1230" s="173"/>
      <c r="H1230" s="173"/>
      <c r="I1230" s="173"/>
      <c r="J1230" s="173"/>
    </row>
    <row r="1231" ht="15" customHeight="1">
      <c r="A1231" s="173"/>
      <c r="B1231" s="174"/>
      <c r="C1231" s="174"/>
      <c r="D1231" s="173"/>
      <c r="E1231" s="174"/>
      <c r="F1231" s="174"/>
      <c r="G1231" s="173"/>
      <c r="H1231" s="173"/>
      <c r="I1231" s="173"/>
      <c r="J1231" s="173"/>
    </row>
    <row r="1232" ht="15" customHeight="1">
      <c r="A1232" s="173"/>
      <c r="B1232" s="174"/>
      <c r="C1232" s="174"/>
      <c r="D1232" s="173"/>
      <c r="E1232" s="174"/>
      <c r="F1232" s="174"/>
      <c r="G1232" s="173"/>
      <c r="H1232" s="173"/>
      <c r="I1232" s="173"/>
      <c r="J1232" s="173"/>
    </row>
    <row r="1233" ht="15" customHeight="1">
      <c r="A1233" s="173"/>
      <c r="B1233" s="174"/>
      <c r="C1233" s="174"/>
      <c r="D1233" s="173"/>
      <c r="E1233" s="174"/>
      <c r="F1233" s="174"/>
      <c r="G1233" s="173"/>
      <c r="H1233" s="173"/>
      <c r="I1233" s="173"/>
      <c r="J1233" s="173"/>
    </row>
    <row r="1234" ht="15" customHeight="1">
      <c r="A1234" s="173"/>
      <c r="B1234" s="174"/>
      <c r="C1234" s="174"/>
      <c r="D1234" s="173"/>
      <c r="E1234" s="174"/>
      <c r="F1234" s="174"/>
      <c r="G1234" s="173"/>
      <c r="H1234" s="173"/>
      <c r="I1234" s="173"/>
      <c r="J1234" s="173"/>
    </row>
    <row r="1235" ht="15" customHeight="1">
      <c r="A1235" s="173"/>
      <c r="B1235" s="174"/>
      <c r="C1235" s="174"/>
      <c r="D1235" s="173"/>
      <c r="E1235" s="174"/>
      <c r="F1235" s="174"/>
      <c r="G1235" s="173"/>
      <c r="H1235" s="173"/>
      <c r="I1235" s="173"/>
      <c r="J1235" s="173"/>
    </row>
    <row r="1236" ht="15" customHeight="1">
      <c r="A1236" s="173"/>
      <c r="B1236" s="174"/>
      <c r="C1236" s="174"/>
      <c r="D1236" s="173"/>
      <c r="E1236" s="174"/>
      <c r="F1236" s="174"/>
      <c r="G1236" s="173"/>
      <c r="H1236" s="173"/>
      <c r="I1236" s="173"/>
      <c r="J1236" s="173"/>
    </row>
    <row r="1237" ht="15" customHeight="1">
      <c r="A1237" s="173"/>
      <c r="B1237" s="174"/>
      <c r="C1237" s="174"/>
      <c r="D1237" s="173"/>
      <c r="E1237" s="174"/>
      <c r="F1237" s="174"/>
      <c r="G1237" s="173"/>
      <c r="H1237" s="173"/>
      <c r="I1237" s="173"/>
      <c r="J1237" s="173"/>
    </row>
    <row r="1238" ht="15" customHeight="1">
      <c r="A1238" s="173"/>
      <c r="B1238" s="174"/>
      <c r="C1238" s="174"/>
      <c r="D1238" s="173"/>
      <c r="E1238" s="174"/>
      <c r="F1238" s="174"/>
      <c r="G1238" s="173"/>
      <c r="H1238" s="173"/>
      <c r="I1238" s="173"/>
      <c r="J1238" s="173"/>
    </row>
    <row r="1239" ht="15" customHeight="1">
      <c r="A1239" s="173"/>
      <c r="B1239" s="174"/>
      <c r="C1239" s="174"/>
      <c r="D1239" s="173"/>
      <c r="E1239" s="174"/>
      <c r="F1239" s="174"/>
      <c r="G1239" s="173"/>
      <c r="H1239" s="173"/>
      <c r="I1239" s="173"/>
      <c r="J1239" s="173"/>
    </row>
    <row r="1240" ht="15" customHeight="1">
      <c r="A1240" s="173"/>
      <c r="B1240" s="174"/>
      <c r="C1240" s="174"/>
      <c r="D1240" s="173"/>
      <c r="E1240" s="174"/>
      <c r="F1240" s="174"/>
      <c r="G1240" s="173"/>
      <c r="H1240" s="173"/>
      <c r="I1240" s="173"/>
      <c r="J1240" s="173"/>
    </row>
    <row r="1241" ht="15" customHeight="1">
      <c r="A1241" s="173"/>
      <c r="B1241" s="174"/>
      <c r="C1241" s="174"/>
      <c r="D1241" s="173"/>
      <c r="E1241" s="174"/>
      <c r="F1241" s="174"/>
      <c r="G1241" s="173"/>
      <c r="H1241" s="173"/>
      <c r="I1241" s="173"/>
      <c r="J1241" s="173"/>
    </row>
    <row r="1242" ht="15" customHeight="1">
      <c r="A1242" s="173"/>
      <c r="B1242" s="174"/>
      <c r="C1242" s="174"/>
      <c r="D1242" s="173"/>
      <c r="E1242" s="174"/>
      <c r="F1242" s="174"/>
      <c r="G1242" s="173"/>
      <c r="H1242" s="173"/>
      <c r="I1242" s="173"/>
      <c r="J1242" s="173"/>
    </row>
    <row r="1243" ht="15" customHeight="1">
      <c r="A1243" s="173"/>
      <c r="B1243" s="174"/>
      <c r="C1243" s="174"/>
      <c r="D1243" s="173"/>
      <c r="E1243" s="174"/>
      <c r="F1243" s="174"/>
      <c r="G1243" s="173"/>
      <c r="H1243" s="173"/>
      <c r="I1243" s="173"/>
      <c r="J1243" s="173"/>
    </row>
    <row r="1244" ht="15" customHeight="1">
      <c r="A1244" s="173"/>
      <c r="B1244" s="174"/>
      <c r="C1244" s="174"/>
      <c r="D1244" s="173"/>
      <c r="E1244" s="174"/>
      <c r="F1244" s="174"/>
      <c r="G1244" s="173"/>
      <c r="H1244" s="173"/>
      <c r="I1244" s="173"/>
      <c r="J1244" s="173"/>
    </row>
    <row r="1245" ht="15" customHeight="1">
      <c r="A1245" s="173"/>
      <c r="B1245" s="174"/>
      <c r="C1245" s="174"/>
      <c r="D1245" s="173"/>
      <c r="E1245" s="174"/>
      <c r="F1245" s="174"/>
      <c r="G1245" s="173"/>
      <c r="H1245" s="173"/>
      <c r="I1245" s="173"/>
      <c r="J1245" s="173"/>
    </row>
    <row r="1246" ht="15" customHeight="1">
      <c r="A1246" s="173"/>
      <c r="B1246" s="174"/>
      <c r="C1246" s="174"/>
      <c r="D1246" s="173"/>
      <c r="E1246" s="174"/>
      <c r="F1246" s="174"/>
      <c r="G1246" s="173"/>
      <c r="H1246" s="173"/>
      <c r="I1246" s="173"/>
      <c r="J1246" s="173"/>
    </row>
    <row r="1247" ht="15" customHeight="1">
      <c r="A1247" s="173"/>
      <c r="B1247" s="174"/>
      <c r="C1247" s="174"/>
      <c r="D1247" s="173"/>
      <c r="E1247" s="174"/>
      <c r="F1247" s="174"/>
      <c r="G1247" s="173"/>
      <c r="H1247" s="173"/>
      <c r="I1247" s="173"/>
      <c r="J1247" s="173"/>
    </row>
    <row r="1248" ht="15" customHeight="1">
      <c r="A1248" s="173"/>
      <c r="B1248" s="174"/>
      <c r="C1248" s="174"/>
      <c r="D1248" s="173"/>
      <c r="E1248" s="174"/>
      <c r="F1248" s="174"/>
      <c r="G1248" s="173"/>
      <c r="H1248" s="173"/>
      <c r="I1248" s="173"/>
      <c r="J1248" s="173"/>
    </row>
    <row r="1249" ht="15" customHeight="1">
      <c r="A1249" s="173"/>
      <c r="B1249" s="174"/>
      <c r="C1249" s="174"/>
      <c r="D1249" s="173"/>
      <c r="E1249" s="174"/>
      <c r="F1249" s="174"/>
      <c r="G1249" s="173"/>
      <c r="H1249" s="173"/>
      <c r="I1249" s="173"/>
      <c r="J1249" s="173"/>
    </row>
    <row r="1250" ht="15" customHeight="1">
      <c r="A1250" s="173"/>
      <c r="B1250" s="174"/>
      <c r="C1250" s="174"/>
      <c r="D1250" s="173"/>
      <c r="E1250" s="174"/>
      <c r="F1250" s="174"/>
      <c r="G1250" s="173"/>
      <c r="H1250" s="173"/>
      <c r="I1250" s="173"/>
      <c r="J1250" s="173"/>
    </row>
    <row r="1251" ht="15" customHeight="1">
      <c r="A1251" s="173"/>
      <c r="B1251" s="174"/>
      <c r="C1251" s="174"/>
      <c r="D1251" s="173"/>
      <c r="E1251" s="174"/>
      <c r="F1251" s="174"/>
      <c r="G1251" s="173"/>
      <c r="H1251" s="173"/>
      <c r="I1251" s="173"/>
      <c r="J1251" s="173"/>
    </row>
    <row r="1252" ht="15" customHeight="1">
      <c r="A1252" s="173"/>
      <c r="B1252" s="174"/>
      <c r="C1252" s="174"/>
      <c r="D1252" s="173"/>
      <c r="E1252" s="174"/>
      <c r="F1252" s="174"/>
      <c r="G1252" s="173"/>
      <c r="H1252" s="173"/>
      <c r="I1252" s="173"/>
      <c r="J1252" s="173"/>
    </row>
    <row r="1253" ht="15" customHeight="1">
      <c r="A1253" s="173"/>
      <c r="B1253" s="174"/>
      <c r="C1253" s="174"/>
      <c r="D1253" s="173"/>
      <c r="E1253" s="174"/>
      <c r="F1253" s="174"/>
      <c r="G1253" s="173"/>
      <c r="H1253" s="173"/>
      <c r="I1253" s="173"/>
      <c r="J1253" s="173"/>
    </row>
    <row r="1254" ht="15" customHeight="1">
      <c r="A1254" s="173"/>
      <c r="B1254" s="174"/>
      <c r="C1254" s="174"/>
      <c r="D1254" s="173"/>
      <c r="E1254" s="174"/>
      <c r="F1254" s="174"/>
      <c r="G1254" s="173"/>
      <c r="H1254" s="173"/>
      <c r="I1254" s="173"/>
      <c r="J1254" s="173"/>
    </row>
    <row r="1255" ht="15" customHeight="1">
      <c r="A1255" s="173"/>
      <c r="B1255" s="174"/>
      <c r="C1255" s="174"/>
      <c r="D1255" s="173"/>
      <c r="E1255" s="174"/>
      <c r="F1255" s="174"/>
      <c r="G1255" s="173"/>
      <c r="H1255" s="173"/>
      <c r="I1255" s="173"/>
      <c r="J1255" s="173"/>
    </row>
    <row r="1256" ht="15" customHeight="1">
      <c r="A1256" s="173"/>
      <c r="B1256" s="174"/>
      <c r="C1256" s="174"/>
      <c r="D1256" s="173"/>
      <c r="E1256" s="174"/>
      <c r="F1256" s="174"/>
      <c r="G1256" s="173"/>
      <c r="H1256" s="173"/>
      <c r="I1256" s="173"/>
      <c r="J1256" s="173"/>
    </row>
    <row r="1257" ht="15" customHeight="1">
      <c r="A1257" s="173"/>
      <c r="B1257" s="174"/>
      <c r="C1257" s="174"/>
      <c r="D1257" s="173"/>
      <c r="E1257" s="174"/>
      <c r="F1257" s="174"/>
      <c r="G1257" s="173"/>
      <c r="H1257" s="173"/>
      <c r="I1257" s="173"/>
      <c r="J1257" s="173"/>
    </row>
    <row r="1258" ht="15" customHeight="1">
      <c r="A1258" s="173"/>
      <c r="B1258" s="174"/>
      <c r="C1258" s="174"/>
      <c r="D1258" s="173"/>
      <c r="E1258" s="174"/>
      <c r="F1258" s="174"/>
      <c r="G1258" s="173"/>
      <c r="H1258" s="173"/>
      <c r="I1258" s="173"/>
      <c r="J1258" s="173"/>
    </row>
    <row r="1259" ht="15" customHeight="1">
      <c r="A1259" s="173"/>
      <c r="B1259" s="174"/>
      <c r="C1259" s="174"/>
      <c r="D1259" s="173"/>
      <c r="E1259" s="174"/>
      <c r="F1259" s="174"/>
      <c r="G1259" s="173"/>
      <c r="H1259" s="173"/>
      <c r="I1259" s="173"/>
      <c r="J1259" s="173"/>
    </row>
    <row r="1260" ht="15" customHeight="1">
      <c r="A1260" s="173"/>
      <c r="B1260" s="174"/>
      <c r="C1260" s="174"/>
      <c r="D1260" s="173"/>
      <c r="E1260" s="174"/>
      <c r="F1260" s="174"/>
      <c r="G1260" s="173"/>
      <c r="H1260" s="173"/>
      <c r="I1260" s="173"/>
      <c r="J1260" s="173"/>
    </row>
    <row r="1261" ht="15" customHeight="1">
      <c r="A1261" s="173"/>
      <c r="B1261" s="174"/>
      <c r="C1261" s="174"/>
      <c r="D1261" s="173"/>
      <c r="E1261" s="174"/>
      <c r="F1261" s="174"/>
      <c r="G1261" s="173"/>
      <c r="H1261" s="173"/>
      <c r="I1261" s="173"/>
      <c r="J1261" s="173"/>
    </row>
    <row r="1262" ht="15" customHeight="1">
      <c r="A1262" s="173"/>
      <c r="B1262" s="174"/>
      <c r="C1262" s="174"/>
      <c r="D1262" s="173"/>
      <c r="E1262" s="174"/>
      <c r="F1262" s="174"/>
      <c r="G1262" s="173"/>
      <c r="H1262" s="173"/>
      <c r="I1262" s="173"/>
      <c r="J1262" s="173"/>
    </row>
    <row r="1263" ht="15" customHeight="1">
      <c r="A1263" s="173"/>
      <c r="B1263" s="174"/>
      <c r="C1263" s="174"/>
      <c r="D1263" s="173"/>
      <c r="E1263" s="174"/>
      <c r="F1263" s="174"/>
      <c r="G1263" s="173"/>
      <c r="H1263" s="173"/>
      <c r="I1263" s="173"/>
      <c r="J1263" s="173"/>
    </row>
    <row r="1264" ht="15" customHeight="1">
      <c r="A1264" s="173"/>
      <c r="B1264" s="174"/>
      <c r="C1264" s="174"/>
      <c r="D1264" s="173"/>
      <c r="E1264" s="174"/>
      <c r="F1264" s="174"/>
      <c r="G1264" s="173"/>
      <c r="H1264" s="173"/>
      <c r="I1264" s="173"/>
      <c r="J1264" s="173"/>
    </row>
    <row r="1265" ht="15" customHeight="1">
      <c r="A1265" s="173"/>
      <c r="B1265" s="174"/>
      <c r="C1265" s="174"/>
      <c r="D1265" s="173"/>
      <c r="E1265" s="174"/>
      <c r="F1265" s="174"/>
      <c r="G1265" s="173"/>
      <c r="H1265" s="173"/>
      <c r="I1265" s="173"/>
      <c r="J1265" s="173"/>
    </row>
    <row r="1266" ht="15" customHeight="1">
      <c r="A1266" s="173"/>
      <c r="B1266" s="174"/>
      <c r="C1266" s="174"/>
      <c r="D1266" s="173"/>
      <c r="E1266" s="174"/>
      <c r="F1266" s="174"/>
      <c r="G1266" s="173"/>
      <c r="H1266" s="173"/>
      <c r="I1266" s="173"/>
      <c r="J1266" s="173"/>
    </row>
    <row r="1267" ht="15" customHeight="1">
      <c r="A1267" s="173"/>
      <c r="B1267" s="174"/>
      <c r="C1267" s="174"/>
      <c r="D1267" s="173"/>
      <c r="E1267" s="174"/>
      <c r="F1267" s="174"/>
      <c r="G1267" s="173"/>
      <c r="H1267" s="173"/>
      <c r="I1267" s="173"/>
      <c r="J1267" s="173"/>
    </row>
    <row r="1268" ht="15" customHeight="1">
      <c r="A1268" s="173"/>
      <c r="B1268" s="174"/>
      <c r="C1268" s="174"/>
      <c r="D1268" s="173"/>
      <c r="E1268" s="174"/>
      <c r="F1268" s="174"/>
      <c r="G1268" s="173"/>
      <c r="H1268" s="173"/>
      <c r="I1268" s="173"/>
      <c r="J1268" s="173"/>
    </row>
    <row r="1269" ht="15" customHeight="1">
      <c r="A1269" s="173"/>
      <c r="B1269" s="174"/>
      <c r="C1269" s="174"/>
      <c r="D1269" s="173"/>
      <c r="E1269" s="174"/>
      <c r="F1269" s="174"/>
      <c r="G1269" s="173"/>
      <c r="H1269" s="173"/>
      <c r="I1269" s="173"/>
      <c r="J1269" s="173"/>
    </row>
    <row r="1270" ht="15" customHeight="1">
      <c r="A1270" s="173"/>
      <c r="B1270" s="174"/>
      <c r="C1270" s="174"/>
      <c r="D1270" s="173"/>
      <c r="E1270" s="174"/>
      <c r="F1270" s="174"/>
      <c r="G1270" s="173"/>
      <c r="H1270" s="173"/>
      <c r="I1270" s="173"/>
      <c r="J1270" s="173"/>
    </row>
    <row r="1271" ht="15" customHeight="1">
      <c r="A1271" s="173"/>
      <c r="B1271" s="174"/>
      <c r="C1271" s="174"/>
      <c r="D1271" s="173"/>
      <c r="E1271" s="174"/>
      <c r="F1271" s="174"/>
      <c r="G1271" s="173"/>
      <c r="H1271" s="173"/>
      <c r="I1271" s="173"/>
      <c r="J1271" s="173"/>
    </row>
    <row r="1272" ht="15" customHeight="1">
      <c r="A1272" s="173"/>
      <c r="B1272" s="174"/>
      <c r="C1272" s="174"/>
      <c r="D1272" s="173"/>
      <c r="E1272" s="174"/>
      <c r="F1272" s="174"/>
      <c r="G1272" s="173"/>
      <c r="H1272" s="173"/>
      <c r="I1272" s="173"/>
      <c r="J1272" s="173"/>
    </row>
    <row r="1273" ht="15" customHeight="1">
      <c r="A1273" s="173"/>
      <c r="B1273" s="174"/>
      <c r="C1273" s="174"/>
      <c r="D1273" s="173"/>
      <c r="E1273" s="174"/>
      <c r="F1273" s="174"/>
      <c r="G1273" s="173"/>
      <c r="H1273" s="173"/>
      <c r="I1273" s="173"/>
      <c r="J1273" s="173"/>
    </row>
    <row r="1274" ht="15" customHeight="1">
      <c r="A1274" s="173"/>
      <c r="B1274" s="174"/>
      <c r="C1274" s="174"/>
      <c r="D1274" s="173"/>
      <c r="E1274" s="174"/>
      <c r="F1274" s="174"/>
      <c r="G1274" s="173"/>
      <c r="H1274" s="173"/>
      <c r="I1274" s="173"/>
      <c r="J1274" s="173"/>
    </row>
    <row r="1275" ht="15" customHeight="1">
      <c r="A1275" s="173"/>
      <c r="B1275" s="174"/>
      <c r="C1275" s="174"/>
      <c r="D1275" s="173"/>
      <c r="E1275" s="174"/>
      <c r="F1275" s="174"/>
      <c r="G1275" s="173"/>
      <c r="H1275" s="173"/>
      <c r="I1275" s="173"/>
      <c r="J1275" s="173"/>
    </row>
    <row r="1276" ht="15" customHeight="1">
      <c r="A1276" s="173"/>
      <c r="B1276" s="174"/>
      <c r="C1276" s="174"/>
      <c r="D1276" s="173"/>
      <c r="E1276" s="174"/>
      <c r="F1276" s="174"/>
      <c r="G1276" s="173"/>
      <c r="H1276" s="173"/>
      <c r="I1276" s="173"/>
      <c r="J1276" s="173"/>
    </row>
    <row r="1277" ht="15" customHeight="1">
      <c r="A1277" s="173"/>
      <c r="B1277" s="174"/>
      <c r="C1277" s="174"/>
      <c r="D1277" s="173"/>
      <c r="E1277" s="174"/>
      <c r="F1277" s="174"/>
      <c r="G1277" s="173"/>
      <c r="H1277" s="173"/>
      <c r="I1277" s="173"/>
      <c r="J1277" s="173"/>
    </row>
    <row r="1278" ht="15" customHeight="1">
      <c r="A1278" s="173"/>
      <c r="B1278" s="174"/>
      <c r="C1278" s="174"/>
      <c r="D1278" s="173"/>
      <c r="E1278" s="174"/>
      <c r="F1278" s="174"/>
      <c r="G1278" s="173"/>
      <c r="H1278" s="173"/>
      <c r="I1278" s="173"/>
      <c r="J1278" s="173"/>
    </row>
    <row r="1279" ht="15" customHeight="1">
      <c r="A1279" s="173"/>
      <c r="B1279" s="174"/>
      <c r="C1279" s="174"/>
      <c r="D1279" s="173"/>
      <c r="E1279" s="174"/>
      <c r="F1279" s="174"/>
      <c r="G1279" s="173"/>
      <c r="H1279" s="173"/>
      <c r="I1279" s="173"/>
      <c r="J1279" s="173"/>
    </row>
    <row r="1280" ht="15" customHeight="1">
      <c r="A1280" s="173"/>
      <c r="B1280" s="174"/>
      <c r="C1280" s="174"/>
      <c r="D1280" s="173"/>
      <c r="E1280" s="174"/>
      <c r="F1280" s="174"/>
      <c r="G1280" s="173"/>
      <c r="H1280" s="173"/>
      <c r="I1280" s="173"/>
      <c r="J1280" s="173"/>
    </row>
    <row r="1281" ht="15" customHeight="1">
      <c r="A1281" s="173"/>
      <c r="B1281" s="174"/>
      <c r="C1281" s="174"/>
      <c r="D1281" s="173"/>
      <c r="E1281" s="174"/>
      <c r="F1281" s="174"/>
      <c r="G1281" s="173"/>
      <c r="H1281" s="173"/>
      <c r="I1281" s="173"/>
      <c r="J1281" s="173"/>
    </row>
    <row r="1282" ht="15" customHeight="1">
      <c r="A1282" s="173"/>
      <c r="B1282" s="174"/>
      <c r="C1282" s="174"/>
      <c r="D1282" s="173"/>
      <c r="E1282" s="174"/>
      <c r="F1282" s="174"/>
      <c r="G1282" s="173"/>
      <c r="H1282" s="173"/>
      <c r="I1282" s="173"/>
      <c r="J1282" s="173"/>
    </row>
    <row r="1283" ht="15" customHeight="1">
      <c r="A1283" s="173"/>
      <c r="B1283" s="174"/>
      <c r="C1283" s="174"/>
      <c r="D1283" s="173"/>
      <c r="E1283" s="174"/>
      <c r="F1283" s="174"/>
      <c r="G1283" s="173"/>
      <c r="H1283" s="173"/>
      <c r="I1283" s="173"/>
      <c r="J1283" s="173"/>
    </row>
    <row r="1284" ht="15" customHeight="1">
      <c r="A1284" s="173"/>
      <c r="B1284" s="174"/>
      <c r="C1284" s="174"/>
      <c r="D1284" s="173"/>
      <c r="E1284" s="174"/>
      <c r="F1284" s="174"/>
      <c r="G1284" s="173"/>
      <c r="H1284" s="173"/>
      <c r="I1284" s="173"/>
      <c r="J1284" s="173"/>
    </row>
    <row r="1285" ht="15" customHeight="1">
      <c r="A1285" s="173"/>
      <c r="B1285" s="174"/>
      <c r="C1285" s="174"/>
      <c r="D1285" s="173"/>
      <c r="E1285" s="174"/>
      <c r="F1285" s="174"/>
      <c r="G1285" s="173"/>
      <c r="H1285" s="173"/>
      <c r="I1285" s="173"/>
      <c r="J1285" s="173"/>
    </row>
    <row r="1286" ht="15" customHeight="1">
      <c r="A1286" s="173"/>
      <c r="B1286" s="174"/>
      <c r="C1286" s="174"/>
      <c r="D1286" s="173"/>
      <c r="E1286" s="174"/>
      <c r="F1286" s="174"/>
      <c r="G1286" s="173"/>
      <c r="H1286" s="173"/>
      <c r="I1286" s="173"/>
      <c r="J1286" s="173"/>
    </row>
    <row r="1287" ht="15" customHeight="1">
      <c r="A1287" s="173"/>
      <c r="B1287" s="174"/>
      <c r="C1287" s="174"/>
      <c r="D1287" s="173"/>
      <c r="E1287" s="174"/>
      <c r="F1287" s="174"/>
      <c r="G1287" s="173"/>
      <c r="H1287" s="173"/>
      <c r="I1287" s="173"/>
      <c r="J1287" s="173"/>
    </row>
    <row r="1288" ht="15" customHeight="1">
      <c r="A1288" s="173"/>
      <c r="B1288" s="174"/>
      <c r="C1288" s="174"/>
      <c r="D1288" s="173"/>
      <c r="E1288" s="174"/>
      <c r="F1288" s="174"/>
      <c r="G1288" s="173"/>
      <c r="H1288" s="173"/>
      <c r="I1288" s="173"/>
      <c r="J1288" s="173"/>
    </row>
    <row r="1289" ht="15" customHeight="1">
      <c r="A1289" s="173"/>
      <c r="B1289" s="174"/>
      <c r="C1289" s="174"/>
      <c r="D1289" s="173"/>
      <c r="E1289" s="174"/>
      <c r="F1289" s="174"/>
      <c r="G1289" s="173"/>
      <c r="H1289" s="173"/>
      <c r="I1289" s="173"/>
      <c r="J1289" s="173"/>
    </row>
    <row r="1290" ht="15" customHeight="1">
      <c r="A1290" s="173"/>
      <c r="B1290" s="174"/>
      <c r="C1290" s="174"/>
      <c r="D1290" s="173"/>
      <c r="E1290" s="174"/>
      <c r="F1290" s="174"/>
      <c r="G1290" s="173"/>
      <c r="H1290" s="173"/>
      <c r="I1290" s="173"/>
      <c r="J1290" s="173"/>
    </row>
    <row r="1291" ht="15" customHeight="1">
      <c r="A1291" s="173"/>
      <c r="B1291" s="174"/>
      <c r="C1291" s="174"/>
      <c r="D1291" s="173"/>
      <c r="E1291" s="174"/>
      <c r="F1291" s="174"/>
      <c r="G1291" s="173"/>
      <c r="H1291" s="173"/>
      <c r="I1291" s="173"/>
      <c r="J1291" s="173"/>
    </row>
    <row r="1292" ht="15" customHeight="1">
      <c r="A1292" s="173"/>
      <c r="B1292" s="174"/>
      <c r="C1292" s="174"/>
      <c r="D1292" s="173"/>
      <c r="E1292" s="174"/>
      <c r="F1292" s="174"/>
      <c r="G1292" s="173"/>
      <c r="H1292" s="173"/>
      <c r="I1292" s="173"/>
      <c r="J1292" s="173"/>
    </row>
    <row r="1293" ht="15" customHeight="1">
      <c r="A1293" s="173"/>
      <c r="B1293" s="174"/>
      <c r="C1293" s="174"/>
      <c r="D1293" s="173"/>
      <c r="E1293" s="174"/>
      <c r="F1293" s="174"/>
      <c r="G1293" s="173"/>
      <c r="H1293" s="173"/>
      <c r="I1293" s="173"/>
      <c r="J1293" s="173"/>
    </row>
    <row r="1294" ht="15" customHeight="1">
      <c r="A1294" s="173"/>
      <c r="B1294" s="174"/>
      <c r="C1294" s="174"/>
      <c r="D1294" s="173"/>
      <c r="E1294" s="174"/>
      <c r="F1294" s="174"/>
      <c r="G1294" s="173"/>
      <c r="H1294" s="173"/>
      <c r="I1294" s="173"/>
      <c r="J1294" s="173"/>
    </row>
    <row r="1295" ht="15" customHeight="1">
      <c r="A1295" s="173"/>
      <c r="B1295" s="174"/>
      <c r="C1295" s="174"/>
      <c r="D1295" s="173"/>
      <c r="E1295" s="174"/>
      <c r="F1295" s="174"/>
      <c r="G1295" s="173"/>
      <c r="H1295" s="173"/>
      <c r="I1295" s="173"/>
      <c r="J1295" s="173"/>
    </row>
    <row r="1296" ht="15" customHeight="1">
      <c r="A1296" s="173"/>
      <c r="B1296" s="174"/>
      <c r="C1296" s="174"/>
      <c r="D1296" s="173"/>
      <c r="E1296" s="174"/>
      <c r="F1296" s="174"/>
      <c r="G1296" s="173"/>
      <c r="H1296" s="173"/>
      <c r="I1296" s="173"/>
      <c r="J1296" s="173"/>
    </row>
    <row r="1297" ht="15" customHeight="1">
      <c r="A1297" s="173"/>
      <c r="B1297" s="174"/>
      <c r="C1297" s="174"/>
      <c r="D1297" s="173"/>
      <c r="E1297" s="174"/>
      <c r="F1297" s="174"/>
      <c r="G1297" s="173"/>
      <c r="H1297" s="173"/>
      <c r="I1297" s="173"/>
      <c r="J1297" s="173"/>
    </row>
    <row r="1298" ht="15" customHeight="1">
      <c r="A1298" s="173"/>
      <c r="B1298" s="174"/>
      <c r="C1298" s="174"/>
      <c r="D1298" s="173"/>
      <c r="E1298" s="174"/>
      <c r="F1298" s="174"/>
      <c r="G1298" s="173"/>
      <c r="H1298" s="173"/>
      <c r="I1298" s="173"/>
      <c r="J1298" s="173"/>
    </row>
    <row r="1299" ht="15" customHeight="1">
      <c r="A1299" s="173"/>
      <c r="B1299" s="174"/>
      <c r="C1299" s="174"/>
      <c r="D1299" s="173"/>
      <c r="E1299" s="174"/>
      <c r="F1299" s="174"/>
      <c r="G1299" s="173"/>
      <c r="H1299" s="173"/>
      <c r="I1299" s="173"/>
      <c r="J1299" s="173"/>
    </row>
    <row r="1300" ht="15" customHeight="1">
      <c r="A1300" s="173"/>
      <c r="B1300" s="174"/>
      <c r="C1300" s="174"/>
      <c r="D1300" s="173"/>
      <c r="E1300" s="174"/>
      <c r="F1300" s="174"/>
      <c r="G1300" s="173"/>
      <c r="H1300" s="173"/>
      <c r="I1300" s="173"/>
      <c r="J1300" s="173"/>
    </row>
    <row r="1301" ht="15" customHeight="1">
      <c r="A1301" s="173"/>
      <c r="B1301" s="174"/>
      <c r="C1301" s="174"/>
      <c r="D1301" s="173"/>
      <c r="E1301" s="174"/>
      <c r="F1301" s="174"/>
      <c r="G1301" s="173"/>
      <c r="H1301" s="173"/>
      <c r="I1301" s="173"/>
      <c r="J1301" s="173"/>
    </row>
    <row r="1302" ht="15" customHeight="1">
      <c r="A1302" s="173"/>
      <c r="B1302" s="174"/>
      <c r="C1302" s="174"/>
      <c r="D1302" s="173"/>
      <c r="E1302" s="174"/>
      <c r="F1302" s="174"/>
      <c r="G1302" s="173"/>
      <c r="H1302" s="173"/>
      <c r="I1302" s="173"/>
      <c r="J1302" s="173"/>
    </row>
    <row r="1303" ht="15" customHeight="1">
      <c r="A1303" s="173"/>
      <c r="B1303" s="174"/>
      <c r="C1303" s="174"/>
      <c r="D1303" s="173"/>
      <c r="E1303" s="174"/>
      <c r="F1303" s="174"/>
      <c r="G1303" s="173"/>
      <c r="H1303" s="173"/>
      <c r="I1303" s="173"/>
      <c r="J1303" s="173"/>
    </row>
    <row r="1304" ht="15" customHeight="1">
      <c r="A1304" s="173"/>
      <c r="B1304" s="174"/>
      <c r="C1304" s="174"/>
      <c r="D1304" s="173"/>
      <c r="E1304" s="174"/>
      <c r="F1304" s="174"/>
      <c r="G1304" s="173"/>
      <c r="H1304" s="173"/>
      <c r="I1304" s="173"/>
      <c r="J1304" s="173"/>
    </row>
    <row r="1305" ht="15" customHeight="1">
      <c r="A1305" s="173"/>
      <c r="B1305" s="174"/>
      <c r="C1305" s="174"/>
      <c r="D1305" s="173"/>
      <c r="E1305" s="174"/>
      <c r="F1305" s="174"/>
      <c r="G1305" s="173"/>
      <c r="H1305" s="173"/>
      <c r="I1305" s="173"/>
      <c r="J1305" s="173"/>
    </row>
    <row r="1306" ht="15" customHeight="1">
      <c r="A1306" s="173"/>
      <c r="B1306" s="174"/>
      <c r="C1306" s="174"/>
      <c r="D1306" s="173"/>
      <c r="E1306" s="174"/>
      <c r="F1306" s="174"/>
      <c r="G1306" s="173"/>
      <c r="H1306" s="173"/>
      <c r="I1306" s="173"/>
      <c r="J1306" s="173"/>
    </row>
    <row r="1307" ht="15" customHeight="1">
      <c r="A1307" s="173"/>
      <c r="B1307" s="174"/>
      <c r="C1307" s="174"/>
      <c r="D1307" s="173"/>
      <c r="E1307" s="174"/>
      <c r="F1307" s="174"/>
      <c r="G1307" s="173"/>
      <c r="H1307" s="173"/>
      <c r="I1307" s="173"/>
      <c r="J1307" s="173"/>
    </row>
    <row r="1308" ht="15" customHeight="1">
      <c r="A1308" s="173"/>
      <c r="B1308" s="174"/>
      <c r="C1308" s="174"/>
      <c r="D1308" s="173"/>
      <c r="E1308" s="174"/>
      <c r="F1308" s="174"/>
      <c r="G1308" s="173"/>
      <c r="H1308" s="173"/>
      <c r="I1308" s="173"/>
      <c r="J1308" s="173"/>
    </row>
    <row r="1309" ht="15" customHeight="1">
      <c r="A1309" s="173"/>
      <c r="B1309" s="174"/>
      <c r="C1309" s="174"/>
      <c r="D1309" s="173"/>
      <c r="E1309" s="174"/>
      <c r="F1309" s="174"/>
      <c r="G1309" s="173"/>
      <c r="H1309" s="173"/>
      <c r="I1309" s="173"/>
      <c r="J1309" s="173"/>
    </row>
    <row r="1310" ht="15" customHeight="1">
      <c r="A1310" s="173"/>
      <c r="B1310" s="174"/>
      <c r="C1310" s="174"/>
      <c r="D1310" s="173"/>
      <c r="E1310" s="174"/>
      <c r="F1310" s="174"/>
      <c r="G1310" s="173"/>
      <c r="H1310" s="173"/>
      <c r="I1310" s="173"/>
      <c r="J1310" s="173"/>
    </row>
    <row r="1311" ht="15" customHeight="1">
      <c r="A1311" s="173"/>
      <c r="B1311" s="174"/>
      <c r="C1311" s="174"/>
      <c r="D1311" s="173"/>
      <c r="E1311" s="174"/>
      <c r="F1311" s="174"/>
      <c r="G1311" s="173"/>
      <c r="H1311" s="173"/>
      <c r="I1311" s="173"/>
      <c r="J1311" s="173"/>
    </row>
    <row r="1312" ht="15" customHeight="1">
      <c r="A1312" s="173"/>
      <c r="B1312" s="174"/>
      <c r="C1312" s="174"/>
      <c r="D1312" s="173"/>
      <c r="E1312" s="174"/>
      <c r="F1312" s="174"/>
      <c r="G1312" s="173"/>
      <c r="H1312" s="173"/>
      <c r="I1312" s="173"/>
      <c r="J1312" s="173"/>
    </row>
    <row r="1313" ht="15" customHeight="1">
      <c r="A1313" s="173"/>
      <c r="B1313" s="174"/>
      <c r="C1313" s="174"/>
      <c r="D1313" s="173"/>
      <c r="E1313" s="174"/>
      <c r="F1313" s="174"/>
      <c r="G1313" s="173"/>
      <c r="H1313" s="173"/>
      <c r="I1313" s="173"/>
      <c r="J1313" s="173"/>
    </row>
    <row r="1314" ht="15" customHeight="1">
      <c r="A1314" s="173"/>
      <c r="B1314" s="174"/>
      <c r="C1314" s="174"/>
      <c r="D1314" s="173"/>
      <c r="E1314" s="174"/>
      <c r="F1314" s="174"/>
      <c r="G1314" s="173"/>
      <c r="H1314" s="173"/>
      <c r="I1314" s="173"/>
      <c r="J1314" s="173"/>
    </row>
    <row r="1315" ht="15" customHeight="1">
      <c r="A1315" s="173"/>
      <c r="B1315" s="174"/>
      <c r="C1315" s="174"/>
      <c r="D1315" s="173"/>
      <c r="E1315" s="174"/>
      <c r="F1315" s="174"/>
      <c r="G1315" s="173"/>
      <c r="H1315" s="173"/>
      <c r="I1315" s="173"/>
      <c r="J1315" s="173"/>
    </row>
    <row r="1316" ht="15" customHeight="1">
      <c r="A1316" s="173"/>
      <c r="B1316" s="174"/>
      <c r="C1316" s="174"/>
      <c r="D1316" s="173"/>
      <c r="E1316" s="174"/>
      <c r="F1316" s="174"/>
      <c r="G1316" s="173"/>
      <c r="H1316" s="173"/>
      <c r="I1316" s="173"/>
      <c r="J1316" s="173"/>
    </row>
    <row r="1317" ht="15" customHeight="1">
      <c r="A1317" s="173"/>
      <c r="B1317" s="174"/>
      <c r="C1317" s="174"/>
      <c r="D1317" s="173"/>
      <c r="E1317" s="174"/>
      <c r="F1317" s="174"/>
      <c r="G1317" s="173"/>
      <c r="H1317" s="173"/>
      <c r="I1317" s="173"/>
      <c r="J1317" s="173"/>
    </row>
    <row r="1318" ht="15" customHeight="1">
      <c r="A1318" s="173"/>
      <c r="B1318" s="174"/>
      <c r="C1318" s="174"/>
      <c r="D1318" s="173"/>
      <c r="E1318" s="174"/>
      <c r="F1318" s="174"/>
      <c r="G1318" s="173"/>
      <c r="H1318" s="173"/>
      <c r="I1318" s="173"/>
      <c r="J1318" s="173"/>
    </row>
    <row r="1319" ht="15" customHeight="1">
      <c r="A1319" s="173"/>
      <c r="B1319" s="174"/>
      <c r="C1319" s="174"/>
      <c r="D1319" s="173"/>
      <c r="E1319" s="174"/>
      <c r="F1319" s="174"/>
      <c r="G1319" s="173"/>
      <c r="H1319" s="173"/>
      <c r="I1319" s="173"/>
      <c r="J1319" s="173"/>
    </row>
    <row r="1320" ht="15" customHeight="1">
      <c r="A1320" s="173"/>
      <c r="B1320" s="174"/>
      <c r="C1320" s="174"/>
      <c r="D1320" s="173"/>
      <c r="E1320" s="174"/>
      <c r="F1320" s="174"/>
      <c r="G1320" s="173"/>
      <c r="H1320" s="173"/>
      <c r="I1320" s="173"/>
      <c r="J1320" s="173"/>
    </row>
    <row r="1321" ht="15" customHeight="1">
      <c r="A1321" s="173"/>
      <c r="B1321" s="174"/>
      <c r="C1321" s="174"/>
      <c r="D1321" s="173"/>
      <c r="E1321" s="174"/>
      <c r="F1321" s="174"/>
      <c r="G1321" s="173"/>
      <c r="H1321" s="173"/>
      <c r="I1321" s="173"/>
      <c r="J1321" s="173"/>
    </row>
    <row r="1322" ht="15" customHeight="1">
      <c r="A1322" s="173"/>
      <c r="B1322" s="174"/>
      <c r="C1322" s="174"/>
      <c r="D1322" s="173"/>
      <c r="E1322" s="174"/>
      <c r="F1322" s="174"/>
      <c r="G1322" s="173"/>
      <c r="H1322" s="173"/>
      <c r="I1322" s="173"/>
      <c r="J1322" s="173"/>
    </row>
    <row r="1323" ht="15" customHeight="1">
      <c r="A1323" s="173"/>
      <c r="B1323" s="174"/>
      <c r="C1323" s="174"/>
      <c r="D1323" s="173"/>
      <c r="E1323" s="174"/>
      <c r="F1323" s="174"/>
      <c r="G1323" s="173"/>
      <c r="H1323" s="173"/>
      <c r="I1323" s="173"/>
      <c r="J1323" s="173"/>
    </row>
    <row r="1324" ht="15" customHeight="1">
      <c r="A1324" s="173"/>
      <c r="B1324" s="174"/>
      <c r="C1324" s="174"/>
      <c r="D1324" s="173"/>
      <c r="E1324" s="174"/>
      <c r="F1324" s="174"/>
      <c r="G1324" s="173"/>
      <c r="H1324" s="173"/>
      <c r="I1324" s="173"/>
      <c r="J1324" s="173"/>
    </row>
    <row r="1325" ht="15" customHeight="1">
      <c r="A1325" s="173"/>
      <c r="B1325" s="174"/>
      <c r="C1325" s="174"/>
      <c r="D1325" s="173"/>
      <c r="E1325" s="174"/>
      <c r="F1325" s="174"/>
      <c r="G1325" s="173"/>
      <c r="H1325" s="173"/>
      <c r="I1325" s="173"/>
      <c r="J1325" s="173"/>
    </row>
    <row r="1326" ht="15" customHeight="1">
      <c r="A1326" s="173"/>
      <c r="B1326" s="174"/>
      <c r="C1326" s="174"/>
      <c r="D1326" s="173"/>
      <c r="E1326" s="174"/>
      <c r="F1326" s="174"/>
      <c r="G1326" s="173"/>
      <c r="H1326" s="173"/>
      <c r="I1326" s="173"/>
      <c r="J1326" s="173"/>
    </row>
    <row r="1327" ht="15" customHeight="1">
      <c r="A1327" s="173"/>
      <c r="B1327" s="174"/>
      <c r="C1327" s="174"/>
      <c r="D1327" s="173"/>
      <c r="E1327" s="174"/>
      <c r="F1327" s="174"/>
      <c r="G1327" s="173"/>
      <c r="H1327" s="173"/>
      <c r="I1327" s="173"/>
      <c r="J1327" s="173"/>
    </row>
    <row r="1328" ht="15" customHeight="1">
      <c r="A1328" s="173"/>
      <c r="B1328" s="174"/>
      <c r="C1328" s="174"/>
      <c r="D1328" s="173"/>
      <c r="E1328" s="174"/>
      <c r="F1328" s="174"/>
      <c r="G1328" s="173"/>
      <c r="H1328" s="173"/>
      <c r="I1328" s="173"/>
      <c r="J1328" s="173"/>
    </row>
    <row r="1329" ht="15" customHeight="1">
      <c r="A1329" s="173"/>
      <c r="B1329" s="174"/>
      <c r="C1329" s="174"/>
      <c r="D1329" s="173"/>
      <c r="E1329" s="174"/>
      <c r="F1329" s="174"/>
      <c r="G1329" s="173"/>
      <c r="H1329" s="173"/>
      <c r="I1329" s="173"/>
      <c r="J1329" s="173"/>
    </row>
    <row r="1330" ht="15" customHeight="1">
      <c r="A1330" s="173"/>
      <c r="B1330" s="174"/>
      <c r="C1330" s="174"/>
      <c r="D1330" s="173"/>
      <c r="E1330" s="174"/>
      <c r="F1330" s="174"/>
      <c r="G1330" s="173"/>
      <c r="H1330" s="173"/>
      <c r="I1330" s="173"/>
      <c r="J1330" s="173"/>
    </row>
    <row r="1331" ht="15" customHeight="1">
      <c r="A1331" s="173"/>
      <c r="B1331" s="174"/>
      <c r="C1331" s="174"/>
      <c r="D1331" s="173"/>
      <c r="E1331" s="174"/>
      <c r="F1331" s="174"/>
      <c r="G1331" s="173"/>
      <c r="H1331" s="173"/>
      <c r="I1331" s="173"/>
      <c r="J1331" s="173"/>
    </row>
    <row r="1332" ht="15" customHeight="1">
      <c r="A1332" s="173"/>
      <c r="B1332" s="174"/>
      <c r="C1332" s="174"/>
      <c r="D1332" s="173"/>
      <c r="E1332" s="174"/>
      <c r="F1332" s="174"/>
      <c r="G1332" s="173"/>
      <c r="H1332" s="173"/>
      <c r="I1332" s="173"/>
      <c r="J1332" s="173"/>
    </row>
    <row r="1333" ht="15" customHeight="1">
      <c r="A1333" s="173"/>
      <c r="B1333" s="174"/>
      <c r="C1333" s="174"/>
      <c r="D1333" s="173"/>
      <c r="E1333" s="174"/>
      <c r="F1333" s="174"/>
      <c r="G1333" s="173"/>
      <c r="H1333" s="173"/>
      <c r="I1333" s="173"/>
      <c r="J1333" s="173"/>
    </row>
    <row r="1334" ht="15" customHeight="1">
      <c r="A1334" s="173"/>
      <c r="B1334" s="174"/>
      <c r="C1334" s="174"/>
      <c r="D1334" s="173"/>
      <c r="E1334" s="174"/>
      <c r="F1334" s="174"/>
      <c r="G1334" s="173"/>
      <c r="H1334" s="173"/>
      <c r="I1334" s="173"/>
      <c r="J1334" s="173"/>
    </row>
    <row r="1335" ht="15" customHeight="1">
      <c r="A1335" s="173"/>
      <c r="B1335" s="174"/>
      <c r="C1335" s="174"/>
      <c r="D1335" s="173"/>
      <c r="E1335" s="174"/>
      <c r="F1335" s="174"/>
      <c r="G1335" s="173"/>
      <c r="H1335" s="173"/>
      <c r="I1335" s="173"/>
      <c r="J1335" s="173"/>
    </row>
    <row r="1336" ht="15" customHeight="1">
      <c r="A1336" s="173"/>
      <c r="B1336" s="174"/>
      <c r="C1336" s="174"/>
      <c r="D1336" s="173"/>
      <c r="E1336" s="174"/>
      <c r="F1336" s="174"/>
      <c r="G1336" s="173"/>
      <c r="H1336" s="173"/>
      <c r="I1336" s="173"/>
      <c r="J1336" s="173"/>
    </row>
    <row r="1337" ht="15" customHeight="1">
      <c r="A1337" s="173"/>
      <c r="B1337" s="174"/>
      <c r="C1337" s="174"/>
      <c r="D1337" s="173"/>
      <c r="E1337" s="174"/>
      <c r="F1337" s="174"/>
      <c r="G1337" s="173"/>
      <c r="H1337" s="173"/>
      <c r="I1337" s="173"/>
      <c r="J1337" s="173"/>
    </row>
    <row r="1338" ht="15" customHeight="1">
      <c r="A1338" s="173"/>
      <c r="B1338" s="174"/>
      <c r="C1338" s="174"/>
      <c r="D1338" s="173"/>
      <c r="E1338" s="174"/>
      <c r="F1338" s="174"/>
      <c r="G1338" s="173"/>
      <c r="H1338" s="173"/>
      <c r="I1338" s="173"/>
      <c r="J1338" s="173"/>
    </row>
    <row r="1339" ht="15" customHeight="1">
      <c r="A1339" s="173"/>
      <c r="B1339" s="174"/>
      <c r="C1339" s="174"/>
      <c r="D1339" s="173"/>
      <c r="E1339" s="174"/>
      <c r="F1339" s="174"/>
      <c r="G1339" s="173"/>
      <c r="H1339" s="173"/>
      <c r="I1339" s="173"/>
      <c r="J1339" s="173"/>
    </row>
    <row r="1340" ht="15" customHeight="1">
      <c r="A1340" s="173"/>
      <c r="B1340" s="174"/>
      <c r="C1340" s="174"/>
      <c r="D1340" s="173"/>
      <c r="E1340" s="174"/>
      <c r="F1340" s="174"/>
      <c r="G1340" s="173"/>
      <c r="H1340" s="173"/>
      <c r="I1340" s="173"/>
      <c r="J1340" s="173"/>
    </row>
    <row r="1341" ht="15" customHeight="1">
      <c r="A1341" s="173"/>
      <c r="B1341" s="174"/>
      <c r="C1341" s="174"/>
      <c r="D1341" s="173"/>
      <c r="E1341" s="174"/>
      <c r="F1341" s="174"/>
      <c r="G1341" s="173"/>
      <c r="H1341" s="173"/>
      <c r="I1341" s="173"/>
      <c r="J1341" s="173"/>
    </row>
    <row r="1342" ht="15" customHeight="1">
      <c r="A1342" s="173"/>
      <c r="B1342" s="174"/>
      <c r="C1342" s="174"/>
      <c r="D1342" s="173"/>
      <c r="E1342" s="174"/>
      <c r="F1342" s="174"/>
      <c r="G1342" s="173"/>
      <c r="H1342" s="173"/>
      <c r="I1342" s="173"/>
      <c r="J1342" s="173"/>
    </row>
    <row r="1343" ht="15" customHeight="1">
      <c r="A1343" s="173"/>
      <c r="B1343" s="174"/>
      <c r="C1343" s="174"/>
      <c r="D1343" s="173"/>
      <c r="E1343" s="174"/>
      <c r="F1343" s="174"/>
      <c r="G1343" s="173"/>
      <c r="H1343" s="173"/>
      <c r="I1343" s="173"/>
      <c r="J1343" s="173"/>
    </row>
    <row r="1344" ht="15" customHeight="1">
      <c r="A1344" s="173"/>
      <c r="B1344" s="174"/>
      <c r="C1344" s="174"/>
      <c r="D1344" s="173"/>
      <c r="E1344" s="174"/>
      <c r="F1344" s="174"/>
      <c r="G1344" s="173"/>
      <c r="H1344" s="173"/>
      <c r="I1344" s="173"/>
      <c r="J1344" s="173"/>
    </row>
    <row r="1345" ht="15" customHeight="1">
      <c r="A1345" s="173"/>
      <c r="B1345" s="174"/>
      <c r="C1345" s="174"/>
      <c r="D1345" s="173"/>
      <c r="E1345" s="174"/>
      <c r="F1345" s="174"/>
      <c r="G1345" s="173"/>
      <c r="H1345" s="173"/>
      <c r="I1345" s="173"/>
      <c r="J1345" s="173"/>
    </row>
    <row r="1346" ht="15" customHeight="1">
      <c r="A1346" s="173"/>
      <c r="B1346" s="174"/>
      <c r="C1346" s="174"/>
      <c r="D1346" s="173"/>
      <c r="E1346" s="174"/>
      <c r="F1346" s="174"/>
      <c r="G1346" s="173"/>
      <c r="H1346" s="173"/>
      <c r="I1346" s="173"/>
      <c r="J1346" s="173"/>
    </row>
    <row r="1347" ht="15" customHeight="1">
      <c r="A1347" s="173"/>
      <c r="B1347" s="174"/>
      <c r="C1347" s="174"/>
      <c r="D1347" s="173"/>
      <c r="E1347" s="174"/>
      <c r="F1347" s="174"/>
      <c r="G1347" s="173"/>
      <c r="H1347" s="173"/>
      <c r="I1347" s="173"/>
      <c r="J1347" s="173"/>
    </row>
    <row r="1348" ht="15" customHeight="1">
      <c r="A1348" s="173"/>
      <c r="B1348" s="174"/>
      <c r="C1348" s="174"/>
      <c r="D1348" s="173"/>
      <c r="E1348" s="174"/>
      <c r="F1348" s="174"/>
      <c r="G1348" s="173"/>
      <c r="H1348" s="173"/>
      <c r="I1348" s="173"/>
      <c r="J1348" s="173"/>
    </row>
    <row r="1349" ht="15" customHeight="1">
      <c r="A1349" s="173"/>
      <c r="B1349" s="174"/>
      <c r="C1349" s="174"/>
      <c r="D1349" s="173"/>
      <c r="E1349" s="174"/>
      <c r="F1349" s="174"/>
      <c r="G1349" s="173"/>
      <c r="H1349" s="173"/>
      <c r="I1349" s="173"/>
      <c r="J1349" s="173"/>
    </row>
    <row r="1350" ht="15" customHeight="1">
      <c r="A1350" s="173"/>
      <c r="B1350" s="174"/>
      <c r="C1350" s="174"/>
      <c r="D1350" s="173"/>
      <c r="E1350" s="174"/>
      <c r="F1350" s="174"/>
      <c r="G1350" s="173"/>
      <c r="H1350" s="173"/>
      <c r="I1350" s="173"/>
      <c r="J1350" s="173"/>
    </row>
    <row r="1351" ht="15" customHeight="1">
      <c r="A1351" s="173"/>
      <c r="B1351" s="174"/>
      <c r="C1351" s="174"/>
      <c r="D1351" s="173"/>
      <c r="E1351" s="174"/>
      <c r="F1351" s="174"/>
      <c r="G1351" s="173"/>
      <c r="H1351" s="173"/>
      <c r="I1351" s="173"/>
      <c r="J1351" s="173"/>
    </row>
    <row r="1352" ht="15" customHeight="1">
      <c r="A1352" s="173"/>
      <c r="B1352" s="174"/>
      <c r="C1352" s="174"/>
      <c r="D1352" s="173"/>
      <c r="E1352" s="174"/>
      <c r="F1352" s="174"/>
      <c r="G1352" s="173"/>
      <c r="H1352" s="173"/>
      <c r="I1352" s="173"/>
      <c r="J1352" s="173"/>
    </row>
    <row r="1353" ht="15" customHeight="1">
      <c r="A1353" s="173"/>
      <c r="B1353" s="174"/>
      <c r="C1353" s="174"/>
      <c r="D1353" s="173"/>
      <c r="E1353" s="174"/>
      <c r="F1353" s="174"/>
      <c r="G1353" s="173"/>
      <c r="H1353" s="173"/>
      <c r="I1353" s="173"/>
      <c r="J1353" s="173"/>
    </row>
    <row r="1354" ht="15" customHeight="1">
      <c r="A1354" s="173"/>
      <c r="B1354" s="174"/>
      <c r="C1354" s="174"/>
      <c r="D1354" s="173"/>
      <c r="E1354" s="174"/>
      <c r="F1354" s="174"/>
      <c r="G1354" s="173"/>
      <c r="H1354" s="173"/>
      <c r="I1354" s="173"/>
      <c r="J1354" s="173"/>
    </row>
    <row r="1355" ht="15" customHeight="1">
      <c r="A1355" s="173"/>
      <c r="B1355" s="174"/>
      <c r="C1355" s="174"/>
      <c r="D1355" s="173"/>
      <c r="E1355" s="174"/>
      <c r="F1355" s="174"/>
      <c r="G1355" s="173"/>
      <c r="H1355" s="173"/>
      <c r="I1355" s="173"/>
      <c r="J1355" s="173"/>
    </row>
    <row r="1356" ht="15" customHeight="1">
      <c r="A1356" s="173"/>
      <c r="B1356" s="174"/>
      <c r="C1356" s="174"/>
      <c r="D1356" s="173"/>
      <c r="E1356" s="174"/>
      <c r="F1356" s="174"/>
      <c r="G1356" s="173"/>
      <c r="H1356" s="173"/>
      <c r="I1356" s="173"/>
      <c r="J1356" s="173"/>
    </row>
    <row r="1357" ht="15" customHeight="1">
      <c r="A1357" s="173"/>
      <c r="B1357" s="174"/>
      <c r="C1357" s="174"/>
      <c r="D1357" s="173"/>
      <c r="E1357" s="174"/>
      <c r="F1357" s="174"/>
      <c r="G1357" s="173"/>
      <c r="H1357" s="173"/>
      <c r="I1357" s="173"/>
      <c r="J1357" s="173"/>
    </row>
    <row r="1358" ht="15" customHeight="1">
      <c r="A1358" s="173"/>
      <c r="B1358" s="174"/>
      <c r="C1358" s="174"/>
      <c r="D1358" s="173"/>
      <c r="E1358" s="174"/>
      <c r="F1358" s="174"/>
      <c r="G1358" s="173"/>
      <c r="H1358" s="173"/>
      <c r="I1358" s="173"/>
      <c r="J1358" s="173"/>
    </row>
    <row r="1359" ht="15" customHeight="1">
      <c r="A1359" s="173"/>
      <c r="B1359" s="174"/>
      <c r="C1359" s="174"/>
      <c r="D1359" s="173"/>
      <c r="E1359" s="174"/>
      <c r="F1359" s="174"/>
      <c r="G1359" s="173"/>
      <c r="H1359" s="173"/>
      <c r="I1359" s="173"/>
      <c r="J1359" s="173"/>
    </row>
    <row r="1360" ht="15" customHeight="1">
      <c r="A1360" s="173"/>
      <c r="B1360" s="174"/>
      <c r="C1360" s="174"/>
      <c r="D1360" s="173"/>
      <c r="E1360" s="174"/>
      <c r="F1360" s="174"/>
      <c r="G1360" s="173"/>
      <c r="H1360" s="173"/>
      <c r="I1360" s="173"/>
      <c r="J1360" s="173"/>
    </row>
    <row r="1361" ht="15" customHeight="1">
      <c r="A1361" s="173"/>
      <c r="B1361" s="174"/>
      <c r="C1361" s="174"/>
      <c r="D1361" s="173"/>
      <c r="E1361" s="174"/>
      <c r="F1361" s="174"/>
      <c r="G1361" s="173"/>
      <c r="H1361" s="173"/>
      <c r="I1361" s="173"/>
      <c r="J1361" s="173"/>
    </row>
    <row r="1362" ht="15" customHeight="1">
      <c r="A1362" s="173"/>
      <c r="B1362" s="174"/>
      <c r="C1362" s="174"/>
      <c r="D1362" s="173"/>
      <c r="E1362" s="174"/>
      <c r="F1362" s="174"/>
      <c r="G1362" s="173"/>
      <c r="H1362" s="173"/>
      <c r="I1362" s="173"/>
      <c r="J1362" s="173"/>
    </row>
    <row r="1363" ht="15" customHeight="1">
      <c r="A1363" s="173"/>
      <c r="B1363" s="174"/>
      <c r="C1363" s="174"/>
      <c r="D1363" s="173"/>
      <c r="E1363" s="174"/>
      <c r="F1363" s="174"/>
      <c r="G1363" s="173"/>
      <c r="H1363" s="173"/>
      <c r="I1363" s="173"/>
      <c r="J1363" s="173"/>
    </row>
    <row r="1364" ht="15" customHeight="1">
      <c r="A1364" s="173"/>
      <c r="B1364" s="174"/>
      <c r="C1364" s="174"/>
      <c r="D1364" s="173"/>
      <c r="E1364" s="174"/>
      <c r="F1364" s="174"/>
      <c r="G1364" s="173"/>
      <c r="H1364" s="173"/>
      <c r="I1364" s="173"/>
      <c r="J1364" s="173"/>
    </row>
    <row r="1365" ht="15" customHeight="1">
      <c r="A1365" s="173"/>
      <c r="B1365" s="174"/>
      <c r="C1365" s="174"/>
      <c r="D1365" s="173"/>
      <c r="E1365" s="174"/>
      <c r="F1365" s="174"/>
      <c r="G1365" s="173"/>
      <c r="H1365" s="173"/>
      <c r="I1365" s="173"/>
      <c r="J1365" s="173"/>
    </row>
    <row r="1366" ht="15" customHeight="1">
      <c r="A1366" s="173"/>
      <c r="B1366" s="174"/>
      <c r="C1366" s="174"/>
      <c r="D1366" s="173"/>
      <c r="E1366" s="174"/>
      <c r="F1366" s="174"/>
      <c r="G1366" s="173"/>
      <c r="H1366" s="173"/>
      <c r="I1366" s="173"/>
      <c r="J1366" s="173"/>
    </row>
    <row r="1367" ht="15" customHeight="1">
      <c r="A1367" s="173"/>
      <c r="B1367" s="174"/>
      <c r="C1367" s="174"/>
      <c r="D1367" s="173"/>
      <c r="E1367" s="174"/>
      <c r="F1367" s="174"/>
      <c r="G1367" s="173"/>
      <c r="H1367" s="173"/>
      <c r="I1367" s="173"/>
      <c r="J1367" s="173"/>
    </row>
    <row r="1368" ht="15" customHeight="1">
      <c r="A1368" s="173"/>
      <c r="B1368" s="174"/>
      <c r="C1368" s="174"/>
      <c r="D1368" s="173"/>
      <c r="E1368" s="174"/>
      <c r="F1368" s="174"/>
      <c r="G1368" s="173"/>
      <c r="H1368" s="173"/>
      <c r="I1368" s="173"/>
      <c r="J1368" s="173"/>
    </row>
    <row r="1369" ht="15" customHeight="1">
      <c r="A1369" s="173"/>
      <c r="B1369" s="174"/>
      <c r="C1369" s="174"/>
      <c r="D1369" s="173"/>
      <c r="E1369" s="174"/>
      <c r="F1369" s="174"/>
      <c r="G1369" s="173"/>
      <c r="H1369" s="173"/>
      <c r="I1369" s="173"/>
      <c r="J1369" s="173"/>
    </row>
    <row r="1370" ht="15" customHeight="1">
      <c r="A1370" s="173"/>
      <c r="B1370" s="174"/>
      <c r="C1370" s="174"/>
      <c r="D1370" s="173"/>
      <c r="E1370" s="174"/>
      <c r="F1370" s="174"/>
      <c r="G1370" s="173"/>
      <c r="H1370" s="173"/>
      <c r="I1370" s="173"/>
      <c r="J1370" s="173"/>
    </row>
    <row r="1371" ht="15" customHeight="1">
      <c r="A1371" s="173"/>
      <c r="B1371" s="174"/>
      <c r="C1371" s="174"/>
      <c r="D1371" s="173"/>
      <c r="E1371" s="174"/>
      <c r="F1371" s="174"/>
      <c r="G1371" s="173"/>
      <c r="H1371" s="173"/>
      <c r="I1371" s="173"/>
      <c r="J1371" s="173"/>
    </row>
    <row r="1372" ht="15" customHeight="1">
      <c r="A1372" s="173"/>
      <c r="B1372" s="174"/>
      <c r="C1372" s="174"/>
      <c r="D1372" s="173"/>
      <c r="E1372" s="174"/>
      <c r="F1372" s="174"/>
      <c r="G1372" s="173"/>
      <c r="H1372" s="173"/>
      <c r="I1372" s="173"/>
      <c r="J1372" s="173"/>
    </row>
    <row r="1373" ht="15" customHeight="1">
      <c r="A1373" s="173"/>
      <c r="B1373" s="174"/>
      <c r="C1373" s="174"/>
      <c r="D1373" s="173"/>
      <c r="E1373" s="174"/>
      <c r="F1373" s="174"/>
      <c r="G1373" s="173"/>
      <c r="H1373" s="173"/>
      <c r="I1373" s="173"/>
      <c r="J1373" s="173"/>
    </row>
    <row r="1374" ht="15" customHeight="1">
      <c r="A1374" s="173"/>
      <c r="B1374" s="174"/>
      <c r="C1374" s="174"/>
      <c r="D1374" s="173"/>
      <c r="E1374" s="174"/>
      <c r="F1374" s="174"/>
      <c r="G1374" s="173"/>
      <c r="H1374" s="173"/>
      <c r="I1374" s="173"/>
      <c r="J1374" s="173"/>
    </row>
    <row r="1375" ht="15" customHeight="1">
      <c r="A1375" s="173"/>
      <c r="B1375" s="174"/>
      <c r="C1375" s="174"/>
      <c r="D1375" s="173"/>
      <c r="E1375" s="174"/>
      <c r="F1375" s="174"/>
      <c r="G1375" s="173"/>
      <c r="H1375" s="173"/>
      <c r="I1375" s="173"/>
      <c r="J1375" s="173"/>
    </row>
    <row r="1376" ht="15" customHeight="1">
      <c r="A1376" s="173"/>
      <c r="B1376" s="174"/>
      <c r="C1376" s="174"/>
      <c r="D1376" s="173"/>
      <c r="E1376" s="174"/>
      <c r="F1376" s="174"/>
      <c r="G1376" s="173"/>
      <c r="H1376" s="173"/>
      <c r="I1376" s="173"/>
      <c r="J1376" s="173"/>
    </row>
    <row r="1377" ht="15" customHeight="1">
      <c r="A1377" s="173"/>
      <c r="B1377" s="174"/>
      <c r="C1377" s="174"/>
      <c r="D1377" s="173"/>
      <c r="E1377" s="174"/>
      <c r="F1377" s="174"/>
      <c r="G1377" s="173"/>
      <c r="H1377" s="173"/>
      <c r="I1377" s="173"/>
      <c r="J1377" s="173"/>
    </row>
    <row r="1378" ht="15" customHeight="1">
      <c r="A1378" s="173"/>
      <c r="B1378" s="174"/>
      <c r="C1378" s="174"/>
      <c r="D1378" s="173"/>
      <c r="E1378" s="174"/>
      <c r="F1378" s="174"/>
      <c r="G1378" s="173"/>
      <c r="H1378" s="173"/>
      <c r="I1378" s="173"/>
      <c r="J1378" s="173"/>
    </row>
    <row r="1379" ht="15" customHeight="1">
      <c r="A1379" s="173"/>
      <c r="B1379" s="174"/>
      <c r="C1379" s="174"/>
      <c r="D1379" s="173"/>
      <c r="E1379" s="174"/>
      <c r="F1379" s="174"/>
      <c r="G1379" s="173"/>
      <c r="H1379" s="173"/>
      <c r="I1379" s="173"/>
      <c r="J1379" s="173"/>
    </row>
    <row r="1380" ht="15" customHeight="1">
      <c r="A1380" s="173"/>
      <c r="B1380" s="174"/>
      <c r="C1380" s="174"/>
      <c r="D1380" s="173"/>
      <c r="E1380" s="174"/>
      <c r="F1380" s="174"/>
      <c r="G1380" s="173"/>
      <c r="H1380" s="173"/>
      <c r="I1380" s="173"/>
      <c r="J1380" s="173"/>
    </row>
    <row r="1381" ht="15" customHeight="1">
      <c r="A1381" s="173"/>
      <c r="B1381" s="174"/>
      <c r="C1381" s="174"/>
      <c r="D1381" s="173"/>
      <c r="E1381" s="174"/>
      <c r="F1381" s="174"/>
      <c r="G1381" s="173"/>
      <c r="H1381" s="173"/>
      <c r="I1381" s="173"/>
      <c r="J1381" s="173"/>
    </row>
    <row r="1382" ht="15" customHeight="1">
      <c r="A1382" s="173"/>
      <c r="B1382" s="174"/>
      <c r="C1382" s="174"/>
      <c r="D1382" s="173"/>
      <c r="E1382" s="174"/>
      <c r="F1382" s="174"/>
      <c r="G1382" s="173"/>
      <c r="H1382" s="173"/>
      <c r="I1382" s="173"/>
      <c r="J1382" s="173"/>
    </row>
    <row r="1383" ht="15" customHeight="1">
      <c r="A1383" s="173"/>
      <c r="B1383" s="174"/>
      <c r="C1383" s="174"/>
      <c r="D1383" s="173"/>
      <c r="E1383" s="174"/>
      <c r="F1383" s="174"/>
      <c r="G1383" s="173"/>
      <c r="H1383" s="173"/>
      <c r="I1383" s="173"/>
      <c r="J1383" s="173"/>
    </row>
    <row r="1384" ht="15" customHeight="1">
      <c r="A1384" s="173"/>
      <c r="B1384" s="174"/>
      <c r="C1384" s="174"/>
      <c r="D1384" s="173"/>
      <c r="E1384" s="174"/>
      <c r="F1384" s="174"/>
      <c r="G1384" s="173"/>
      <c r="H1384" s="173"/>
      <c r="I1384" s="173"/>
      <c r="J1384" s="173"/>
    </row>
    <row r="1385" ht="15" customHeight="1">
      <c r="A1385" s="173"/>
      <c r="B1385" s="174"/>
      <c r="C1385" s="174"/>
      <c r="D1385" s="173"/>
      <c r="E1385" s="174"/>
      <c r="F1385" s="174"/>
      <c r="G1385" s="173"/>
      <c r="H1385" s="173"/>
      <c r="I1385" s="173"/>
      <c r="J1385" s="173"/>
    </row>
    <row r="1386" ht="15" customHeight="1">
      <c r="A1386" s="173"/>
      <c r="B1386" s="174"/>
      <c r="C1386" s="174"/>
      <c r="D1386" s="173"/>
      <c r="E1386" s="174"/>
      <c r="F1386" s="174"/>
      <c r="G1386" s="173"/>
      <c r="H1386" s="173"/>
      <c r="I1386" s="173"/>
      <c r="J1386" s="173"/>
    </row>
    <row r="1387" ht="15" customHeight="1">
      <c r="A1387" s="173"/>
      <c r="B1387" s="174"/>
      <c r="C1387" s="174"/>
      <c r="D1387" s="173"/>
      <c r="E1387" s="174"/>
      <c r="F1387" s="174"/>
      <c r="G1387" s="173"/>
      <c r="H1387" s="173"/>
      <c r="I1387" s="173"/>
      <c r="J1387" s="173"/>
    </row>
    <row r="1388" ht="15" customHeight="1">
      <c r="A1388" s="173"/>
      <c r="B1388" s="174"/>
      <c r="C1388" s="174"/>
      <c r="D1388" s="173"/>
      <c r="E1388" s="174"/>
      <c r="F1388" s="174"/>
      <c r="G1388" s="173"/>
      <c r="H1388" s="173"/>
      <c r="I1388" s="173"/>
      <c r="J1388" s="173"/>
    </row>
    <row r="1389" ht="15" customHeight="1">
      <c r="A1389" s="173"/>
      <c r="B1389" s="174"/>
      <c r="C1389" s="174"/>
      <c r="D1389" s="173"/>
      <c r="E1389" s="174"/>
      <c r="F1389" s="174"/>
      <c r="G1389" s="173"/>
      <c r="H1389" s="173"/>
      <c r="I1389" s="173"/>
      <c r="J1389" s="173"/>
    </row>
    <row r="1390" ht="15" customHeight="1">
      <c r="A1390" s="173"/>
      <c r="B1390" s="174"/>
      <c r="C1390" s="174"/>
      <c r="D1390" s="173"/>
      <c r="E1390" s="174"/>
      <c r="F1390" s="174"/>
      <c r="G1390" s="173"/>
      <c r="H1390" s="173"/>
      <c r="I1390" s="173"/>
      <c r="J1390" s="173"/>
    </row>
    <row r="1391" ht="15" customHeight="1">
      <c r="A1391" s="173"/>
      <c r="B1391" s="174"/>
      <c r="C1391" s="174"/>
      <c r="D1391" s="173"/>
      <c r="E1391" s="174"/>
      <c r="F1391" s="174"/>
      <c r="G1391" s="173"/>
      <c r="H1391" s="173"/>
      <c r="I1391" s="173"/>
      <c r="J1391" s="173"/>
    </row>
    <row r="1392" ht="15" customHeight="1">
      <c r="A1392" s="173"/>
      <c r="B1392" s="174"/>
      <c r="C1392" s="174"/>
      <c r="D1392" s="173"/>
      <c r="E1392" s="174"/>
      <c r="F1392" s="174"/>
      <c r="G1392" s="173"/>
      <c r="H1392" s="173"/>
      <c r="I1392" s="173"/>
      <c r="J1392" s="173"/>
    </row>
    <row r="1393" ht="15" customHeight="1">
      <c r="A1393" s="173"/>
      <c r="B1393" s="174"/>
      <c r="C1393" s="174"/>
      <c r="D1393" s="173"/>
      <c r="E1393" s="174"/>
      <c r="F1393" s="174"/>
      <c r="G1393" s="173"/>
      <c r="H1393" s="173"/>
      <c r="I1393" s="173"/>
      <c r="J1393" s="173"/>
    </row>
    <row r="1394" ht="15" customHeight="1">
      <c r="A1394" s="173"/>
      <c r="B1394" s="174"/>
      <c r="C1394" s="174"/>
      <c r="D1394" s="173"/>
      <c r="E1394" s="174"/>
      <c r="F1394" s="174"/>
      <c r="G1394" s="173"/>
      <c r="H1394" s="173"/>
      <c r="I1394" s="173"/>
      <c r="J1394" s="173"/>
    </row>
    <row r="1395" ht="15" customHeight="1">
      <c r="A1395" s="173"/>
      <c r="B1395" s="174"/>
      <c r="C1395" s="174"/>
      <c r="D1395" s="173"/>
      <c r="E1395" s="174"/>
      <c r="F1395" s="174"/>
      <c r="G1395" s="173"/>
      <c r="H1395" s="173"/>
      <c r="I1395" s="173"/>
      <c r="J1395" s="173"/>
    </row>
    <row r="1396" ht="15" customHeight="1">
      <c r="A1396" s="173"/>
      <c r="B1396" s="174"/>
      <c r="C1396" s="174"/>
      <c r="D1396" s="173"/>
      <c r="E1396" s="174"/>
      <c r="F1396" s="174"/>
      <c r="G1396" s="173"/>
      <c r="H1396" s="173"/>
      <c r="I1396" s="173"/>
      <c r="J1396" s="173"/>
    </row>
    <row r="1397" ht="15" customHeight="1">
      <c r="A1397" s="173"/>
      <c r="B1397" s="174"/>
      <c r="C1397" s="174"/>
      <c r="D1397" s="173"/>
      <c r="E1397" s="174"/>
      <c r="F1397" s="174"/>
      <c r="G1397" s="173"/>
      <c r="H1397" s="173"/>
      <c r="I1397" s="173"/>
      <c r="J1397" s="173"/>
    </row>
    <row r="1398" ht="15" customHeight="1">
      <c r="A1398" s="173"/>
      <c r="B1398" s="174"/>
      <c r="C1398" s="174"/>
      <c r="D1398" s="173"/>
      <c r="E1398" s="174"/>
      <c r="F1398" s="174"/>
      <c r="G1398" s="173"/>
      <c r="H1398" s="173"/>
      <c r="I1398" s="173"/>
      <c r="J1398" s="173"/>
    </row>
    <row r="1399" ht="15" customHeight="1">
      <c r="A1399" s="173"/>
      <c r="B1399" s="174"/>
      <c r="C1399" s="174"/>
      <c r="D1399" s="173"/>
      <c r="E1399" s="174"/>
      <c r="F1399" s="174"/>
      <c r="G1399" s="173"/>
      <c r="H1399" s="173"/>
      <c r="I1399" s="173"/>
      <c r="J1399" s="173"/>
    </row>
    <row r="1400" ht="15" customHeight="1">
      <c r="A1400" s="173"/>
      <c r="B1400" s="174"/>
      <c r="C1400" s="174"/>
      <c r="D1400" s="173"/>
      <c r="E1400" s="174"/>
      <c r="F1400" s="174"/>
      <c r="G1400" s="173"/>
      <c r="H1400" s="173"/>
      <c r="I1400" s="173"/>
      <c r="J1400" s="173"/>
    </row>
    <row r="1401" ht="15" customHeight="1">
      <c r="A1401" s="173"/>
      <c r="B1401" s="174"/>
      <c r="C1401" s="174"/>
      <c r="D1401" s="173"/>
      <c r="E1401" s="174"/>
      <c r="F1401" s="174"/>
      <c r="G1401" s="173"/>
      <c r="H1401" s="173"/>
      <c r="I1401" s="173"/>
      <c r="J1401" s="173"/>
    </row>
    <row r="1402" ht="15" customHeight="1">
      <c r="A1402" s="173"/>
      <c r="B1402" s="174"/>
      <c r="C1402" s="174"/>
      <c r="D1402" s="173"/>
      <c r="E1402" s="174"/>
      <c r="F1402" s="174"/>
      <c r="G1402" s="173"/>
      <c r="H1402" s="173"/>
      <c r="I1402" s="173"/>
      <c r="J1402" s="173"/>
    </row>
    <row r="1403" ht="15" customHeight="1">
      <c r="A1403" s="173"/>
      <c r="B1403" s="174"/>
      <c r="C1403" s="174"/>
      <c r="D1403" s="173"/>
      <c r="E1403" s="174"/>
      <c r="F1403" s="174"/>
      <c r="G1403" s="173"/>
      <c r="H1403" s="173"/>
      <c r="I1403" s="173"/>
      <c r="J1403" s="173"/>
    </row>
    <row r="1404" ht="15" customHeight="1">
      <c r="A1404" s="173"/>
      <c r="B1404" s="174"/>
      <c r="C1404" s="174"/>
      <c r="D1404" s="173"/>
      <c r="E1404" s="174"/>
      <c r="F1404" s="174"/>
      <c r="G1404" s="173"/>
      <c r="H1404" s="173"/>
      <c r="I1404" s="173"/>
      <c r="J1404" s="173"/>
    </row>
    <row r="1405" ht="15" customHeight="1">
      <c r="A1405" s="173"/>
      <c r="B1405" s="174"/>
      <c r="C1405" s="174"/>
      <c r="D1405" s="173"/>
      <c r="E1405" s="174"/>
      <c r="F1405" s="174"/>
      <c r="G1405" s="173"/>
      <c r="H1405" s="173"/>
      <c r="I1405" s="173"/>
      <c r="J1405" s="173"/>
    </row>
    <row r="1406" ht="15" customHeight="1">
      <c r="A1406" s="173"/>
      <c r="B1406" s="174"/>
      <c r="C1406" s="174"/>
      <c r="D1406" s="173"/>
      <c r="E1406" s="174"/>
      <c r="F1406" s="174"/>
      <c r="G1406" s="173"/>
      <c r="H1406" s="173"/>
      <c r="I1406" s="173"/>
      <c r="J1406" s="173"/>
    </row>
    <row r="1407" ht="15" customHeight="1">
      <c r="A1407" s="173"/>
      <c r="B1407" s="174"/>
      <c r="C1407" s="174"/>
      <c r="D1407" s="173"/>
      <c r="E1407" s="174"/>
      <c r="F1407" s="174"/>
      <c r="G1407" s="173"/>
      <c r="H1407" s="173"/>
      <c r="I1407" s="173"/>
      <c r="J1407" s="173"/>
    </row>
    <row r="1408" ht="15" customHeight="1">
      <c r="A1408" s="173"/>
      <c r="B1408" s="174"/>
      <c r="C1408" s="174"/>
      <c r="D1408" s="173"/>
      <c r="E1408" s="174"/>
      <c r="F1408" s="174"/>
      <c r="G1408" s="173"/>
      <c r="H1408" s="173"/>
      <c r="I1408" s="173"/>
      <c r="J1408" s="173"/>
    </row>
    <row r="1409" ht="15" customHeight="1">
      <c r="A1409" s="173"/>
      <c r="B1409" s="174"/>
      <c r="C1409" s="174"/>
      <c r="D1409" s="173"/>
      <c r="E1409" s="174"/>
      <c r="F1409" s="174"/>
      <c r="G1409" s="173"/>
      <c r="H1409" s="173"/>
      <c r="I1409" s="173"/>
      <c r="J1409" s="173"/>
    </row>
    <row r="1410" ht="15" customHeight="1">
      <c r="A1410" s="173"/>
      <c r="B1410" s="174"/>
      <c r="C1410" s="174"/>
      <c r="D1410" s="173"/>
      <c r="E1410" s="174"/>
      <c r="F1410" s="174"/>
      <c r="G1410" s="173"/>
      <c r="H1410" s="173"/>
      <c r="I1410" s="173"/>
      <c r="J1410" s="173"/>
    </row>
    <row r="1411" ht="15" customHeight="1">
      <c r="A1411" s="173"/>
      <c r="B1411" s="174"/>
      <c r="C1411" s="174"/>
      <c r="D1411" s="173"/>
      <c r="E1411" s="174"/>
      <c r="F1411" s="174"/>
      <c r="G1411" s="173"/>
      <c r="H1411" s="173"/>
      <c r="I1411" s="173"/>
      <c r="J1411" s="173"/>
    </row>
    <row r="1412" ht="15" customHeight="1">
      <c r="A1412" s="173"/>
      <c r="B1412" s="174"/>
      <c r="C1412" s="174"/>
      <c r="D1412" s="173"/>
      <c r="E1412" s="174"/>
      <c r="F1412" s="174"/>
      <c r="G1412" s="173"/>
      <c r="H1412" s="173"/>
      <c r="I1412" s="173"/>
      <c r="J1412" s="173"/>
    </row>
    <row r="1413" ht="15" customHeight="1">
      <c r="A1413" s="173"/>
      <c r="B1413" s="174"/>
      <c r="C1413" s="174"/>
      <c r="D1413" s="173"/>
      <c r="E1413" s="174"/>
      <c r="F1413" s="174"/>
      <c r="G1413" s="173"/>
      <c r="H1413" s="173"/>
      <c r="I1413" s="173"/>
      <c r="J1413" s="173"/>
    </row>
    <row r="1414" ht="15" customHeight="1">
      <c r="A1414" s="173"/>
      <c r="B1414" s="174"/>
      <c r="C1414" s="174"/>
      <c r="D1414" s="173"/>
      <c r="E1414" s="174"/>
      <c r="F1414" s="174"/>
      <c r="G1414" s="173"/>
      <c r="H1414" s="173"/>
      <c r="I1414" s="173"/>
      <c r="J1414" s="173"/>
    </row>
    <row r="1415" ht="15" customHeight="1">
      <c r="A1415" s="173"/>
      <c r="B1415" s="174"/>
      <c r="C1415" s="174"/>
      <c r="D1415" s="173"/>
      <c r="E1415" s="174"/>
      <c r="F1415" s="174"/>
      <c r="G1415" s="173"/>
      <c r="H1415" s="173"/>
      <c r="I1415" s="173"/>
      <c r="J1415" s="173"/>
    </row>
    <row r="1416" ht="15" customHeight="1">
      <c r="A1416" s="173"/>
      <c r="B1416" s="174"/>
      <c r="C1416" s="174"/>
      <c r="D1416" s="173"/>
      <c r="E1416" s="174"/>
      <c r="F1416" s="174"/>
      <c r="G1416" s="173"/>
      <c r="H1416" s="173"/>
      <c r="I1416" s="173"/>
      <c r="J1416" s="173"/>
    </row>
    <row r="1417" ht="15" customHeight="1">
      <c r="A1417" s="173"/>
      <c r="B1417" s="174"/>
      <c r="C1417" s="174"/>
      <c r="D1417" s="173"/>
      <c r="E1417" s="174"/>
      <c r="F1417" s="174"/>
      <c r="G1417" s="173"/>
      <c r="H1417" s="173"/>
      <c r="I1417" s="173"/>
      <c r="J1417" s="173"/>
    </row>
    <row r="1418" ht="15" customHeight="1">
      <c r="A1418" s="173"/>
      <c r="B1418" s="174"/>
      <c r="C1418" s="174"/>
      <c r="D1418" s="173"/>
      <c r="E1418" s="174"/>
      <c r="F1418" s="174"/>
      <c r="G1418" s="173"/>
      <c r="H1418" s="173"/>
      <c r="I1418" s="173"/>
      <c r="J1418" s="173"/>
    </row>
    <row r="1419" ht="15" customHeight="1">
      <c r="A1419" s="173"/>
      <c r="B1419" s="174"/>
      <c r="C1419" s="174"/>
      <c r="D1419" s="173"/>
      <c r="E1419" s="174"/>
      <c r="F1419" s="174"/>
      <c r="G1419" s="173"/>
      <c r="H1419" s="173"/>
      <c r="I1419" s="173"/>
      <c r="J1419" s="173"/>
    </row>
    <row r="1420" ht="15" customHeight="1">
      <c r="A1420" s="173"/>
      <c r="B1420" s="174"/>
      <c r="C1420" s="174"/>
      <c r="D1420" s="173"/>
      <c r="E1420" s="174"/>
      <c r="F1420" s="174"/>
      <c r="G1420" s="173"/>
      <c r="H1420" s="173"/>
      <c r="I1420" s="173"/>
      <c r="J1420" s="173"/>
    </row>
    <row r="1421" ht="15" customHeight="1">
      <c r="A1421" s="173"/>
      <c r="B1421" s="174"/>
      <c r="C1421" s="174"/>
      <c r="D1421" s="173"/>
      <c r="E1421" s="174"/>
      <c r="F1421" s="174"/>
      <c r="G1421" s="173"/>
      <c r="H1421" s="173"/>
      <c r="I1421" s="173"/>
      <c r="J1421" s="173"/>
    </row>
    <row r="1422" ht="15" customHeight="1">
      <c r="A1422" s="173"/>
      <c r="B1422" s="174"/>
      <c r="C1422" s="174"/>
      <c r="D1422" s="173"/>
      <c r="E1422" s="174"/>
      <c r="F1422" s="174"/>
      <c r="G1422" s="173"/>
      <c r="H1422" s="173"/>
      <c r="I1422" s="173"/>
      <c r="J1422" s="173"/>
    </row>
    <row r="1423" ht="15" customHeight="1">
      <c r="A1423" s="173"/>
      <c r="B1423" s="174"/>
      <c r="C1423" s="174"/>
      <c r="D1423" s="173"/>
      <c r="E1423" s="174"/>
      <c r="F1423" s="174"/>
      <c r="G1423" s="173"/>
      <c r="H1423" s="173"/>
      <c r="I1423" s="173"/>
      <c r="J1423" s="173"/>
    </row>
    <row r="1424" ht="15" customHeight="1">
      <c r="A1424" s="173"/>
      <c r="B1424" s="174"/>
      <c r="C1424" s="174"/>
      <c r="D1424" s="173"/>
      <c r="E1424" s="174"/>
      <c r="F1424" s="174"/>
      <c r="G1424" s="173"/>
      <c r="H1424" s="173"/>
      <c r="I1424" s="173"/>
      <c r="J1424" s="173"/>
    </row>
    <row r="1425" ht="15" customHeight="1">
      <c r="A1425" s="173"/>
      <c r="B1425" s="174"/>
      <c r="C1425" s="174"/>
      <c r="D1425" s="173"/>
      <c r="E1425" s="174"/>
      <c r="F1425" s="174"/>
      <c r="G1425" s="173"/>
      <c r="H1425" s="173"/>
      <c r="I1425" s="173"/>
      <c r="J1425" s="173"/>
    </row>
    <row r="1426" ht="15" customHeight="1">
      <c r="A1426" s="173"/>
      <c r="B1426" s="174"/>
      <c r="C1426" s="174"/>
      <c r="D1426" s="173"/>
      <c r="E1426" s="174"/>
      <c r="F1426" s="174"/>
      <c r="G1426" s="173"/>
      <c r="H1426" s="173"/>
      <c r="I1426" s="173"/>
      <c r="J1426" s="173"/>
    </row>
    <row r="1427" ht="15" customHeight="1">
      <c r="A1427" s="173"/>
      <c r="B1427" s="174"/>
      <c r="C1427" s="174"/>
      <c r="D1427" s="173"/>
      <c r="E1427" s="174"/>
      <c r="F1427" s="174"/>
      <c r="G1427" s="173"/>
      <c r="H1427" s="173"/>
      <c r="I1427" s="173"/>
      <c r="J1427" s="173"/>
    </row>
    <row r="1428" ht="15" customHeight="1">
      <c r="A1428" s="173"/>
      <c r="B1428" s="174"/>
      <c r="C1428" s="174"/>
      <c r="D1428" s="173"/>
      <c r="E1428" s="174"/>
      <c r="F1428" s="174"/>
      <c r="G1428" s="173"/>
      <c r="H1428" s="173"/>
      <c r="I1428" s="173"/>
      <c r="J1428" s="173"/>
    </row>
    <row r="1429" ht="15" customHeight="1">
      <c r="A1429" s="173"/>
      <c r="B1429" s="174"/>
      <c r="C1429" s="174"/>
      <c r="D1429" s="173"/>
      <c r="E1429" s="174"/>
      <c r="F1429" s="174"/>
      <c r="G1429" s="173"/>
      <c r="H1429" s="173"/>
      <c r="I1429" s="173"/>
      <c r="J1429" s="173"/>
    </row>
    <row r="1430" ht="15" customHeight="1">
      <c r="A1430" s="173"/>
      <c r="B1430" s="174"/>
      <c r="C1430" s="174"/>
      <c r="D1430" s="173"/>
      <c r="E1430" s="174"/>
      <c r="F1430" s="174"/>
      <c r="G1430" s="173"/>
      <c r="H1430" s="173"/>
      <c r="I1430" s="173"/>
      <c r="J1430" s="173"/>
    </row>
    <row r="1431" ht="15" customHeight="1">
      <c r="A1431" s="173"/>
      <c r="B1431" s="174"/>
      <c r="C1431" s="174"/>
      <c r="D1431" s="173"/>
      <c r="E1431" s="174"/>
      <c r="F1431" s="174"/>
      <c r="G1431" s="173"/>
      <c r="H1431" s="173"/>
      <c r="I1431" s="173"/>
      <c r="J1431" s="173"/>
    </row>
    <row r="1432" ht="15" customHeight="1">
      <c r="A1432" s="173"/>
      <c r="B1432" s="174"/>
      <c r="C1432" s="174"/>
      <c r="D1432" s="173"/>
      <c r="E1432" s="174"/>
      <c r="F1432" s="174"/>
      <c r="G1432" s="173"/>
      <c r="H1432" s="173"/>
      <c r="I1432" s="173"/>
      <c r="J1432" s="173"/>
    </row>
    <row r="1433" ht="15" customHeight="1">
      <c r="A1433" s="173"/>
      <c r="B1433" s="174"/>
      <c r="C1433" s="174"/>
      <c r="D1433" s="173"/>
      <c r="E1433" s="174"/>
      <c r="F1433" s="174"/>
      <c r="G1433" s="173"/>
      <c r="H1433" s="173"/>
      <c r="I1433" s="173"/>
      <c r="J1433" s="173"/>
    </row>
    <row r="1434" ht="15" customHeight="1">
      <c r="A1434" s="173"/>
      <c r="B1434" s="174"/>
      <c r="C1434" s="174"/>
      <c r="D1434" s="173"/>
      <c r="E1434" s="174"/>
      <c r="F1434" s="174"/>
      <c r="G1434" s="173"/>
      <c r="H1434" s="173"/>
      <c r="I1434" s="173"/>
      <c r="J1434" s="173"/>
    </row>
    <row r="1435" ht="15" customHeight="1">
      <c r="A1435" s="173"/>
      <c r="B1435" s="174"/>
      <c r="C1435" s="174"/>
      <c r="D1435" s="173"/>
      <c r="E1435" s="174"/>
      <c r="F1435" s="174"/>
      <c r="G1435" s="173"/>
      <c r="H1435" s="173"/>
      <c r="I1435" s="173"/>
      <c r="J1435" s="173"/>
    </row>
    <row r="1436" ht="15" customHeight="1">
      <c r="A1436" s="173"/>
      <c r="B1436" s="174"/>
      <c r="C1436" s="174"/>
      <c r="D1436" s="173"/>
      <c r="E1436" s="174"/>
      <c r="F1436" s="174"/>
      <c r="G1436" s="173"/>
      <c r="H1436" s="173"/>
      <c r="I1436" s="173"/>
      <c r="J1436" s="173"/>
    </row>
    <row r="1437" ht="15" customHeight="1">
      <c r="A1437" s="173"/>
      <c r="B1437" s="174"/>
      <c r="C1437" s="174"/>
      <c r="D1437" s="173"/>
      <c r="E1437" s="174"/>
      <c r="F1437" s="174"/>
      <c r="G1437" s="173"/>
      <c r="H1437" s="173"/>
      <c r="I1437" s="173"/>
      <c r="J1437" s="173"/>
    </row>
    <row r="1438" ht="15" customHeight="1">
      <c r="A1438" s="173"/>
      <c r="B1438" s="174"/>
      <c r="C1438" s="174"/>
      <c r="D1438" s="173"/>
      <c r="E1438" s="174"/>
      <c r="F1438" s="174"/>
      <c r="G1438" s="173"/>
      <c r="H1438" s="173"/>
      <c r="I1438" s="173"/>
      <c r="J1438" s="173"/>
    </row>
    <row r="1439" ht="15" customHeight="1">
      <c r="A1439" s="173"/>
      <c r="B1439" s="174"/>
      <c r="C1439" s="174"/>
      <c r="D1439" s="173"/>
      <c r="E1439" s="174"/>
      <c r="F1439" s="174"/>
      <c r="G1439" s="173"/>
      <c r="H1439" s="173"/>
      <c r="I1439" s="173"/>
      <c r="J1439" s="173"/>
    </row>
    <row r="1440" ht="15" customHeight="1">
      <c r="A1440" s="173"/>
      <c r="B1440" s="174"/>
      <c r="C1440" s="174"/>
      <c r="D1440" s="173"/>
      <c r="E1440" s="174"/>
      <c r="F1440" s="174"/>
      <c r="G1440" s="173"/>
      <c r="H1440" s="173"/>
      <c r="I1440" s="173"/>
      <c r="J1440" s="173"/>
    </row>
    <row r="1441" ht="15" customHeight="1">
      <c r="A1441" s="173"/>
      <c r="B1441" s="174"/>
      <c r="C1441" s="174"/>
      <c r="D1441" s="173"/>
      <c r="E1441" s="174"/>
      <c r="F1441" s="174"/>
      <c r="G1441" s="173"/>
      <c r="H1441" s="173"/>
      <c r="I1441" s="173"/>
      <c r="J1441" s="173"/>
    </row>
    <row r="1442" ht="15" customHeight="1">
      <c r="A1442" s="173"/>
      <c r="B1442" s="174"/>
      <c r="C1442" s="174"/>
      <c r="D1442" s="173"/>
      <c r="E1442" s="174"/>
      <c r="F1442" s="174"/>
      <c r="G1442" s="173"/>
      <c r="H1442" s="173"/>
      <c r="I1442" s="173"/>
      <c r="J1442" s="173"/>
    </row>
    <row r="1443" ht="15" customHeight="1">
      <c r="A1443" s="173"/>
      <c r="B1443" s="174"/>
      <c r="C1443" s="174"/>
      <c r="D1443" s="173"/>
      <c r="E1443" s="174"/>
      <c r="F1443" s="174"/>
      <c r="G1443" s="173"/>
      <c r="H1443" s="173"/>
      <c r="I1443" s="173"/>
      <c r="J1443" s="173"/>
    </row>
    <row r="1444" ht="15" customHeight="1">
      <c r="A1444" s="173"/>
      <c r="B1444" s="174"/>
      <c r="C1444" s="174"/>
      <c r="D1444" s="173"/>
      <c r="E1444" s="174"/>
      <c r="F1444" s="174"/>
      <c r="G1444" s="173"/>
      <c r="H1444" s="173"/>
      <c r="I1444" s="173"/>
      <c r="J1444" s="173"/>
    </row>
    <row r="1445" ht="15" customHeight="1">
      <c r="A1445" s="173"/>
      <c r="B1445" s="174"/>
      <c r="C1445" s="174"/>
      <c r="D1445" s="173"/>
      <c r="E1445" s="174"/>
      <c r="F1445" s="174"/>
      <c r="G1445" s="173"/>
      <c r="H1445" s="173"/>
      <c r="I1445" s="173"/>
      <c r="J1445" s="173"/>
    </row>
    <row r="1446" ht="15" customHeight="1">
      <c r="A1446" s="173"/>
      <c r="B1446" s="174"/>
      <c r="C1446" s="174"/>
      <c r="D1446" s="173"/>
      <c r="E1446" s="174"/>
      <c r="F1446" s="174"/>
      <c r="G1446" s="173"/>
      <c r="H1446" s="173"/>
      <c r="I1446" s="173"/>
      <c r="J1446" s="173"/>
    </row>
    <row r="1447" ht="15" customHeight="1">
      <c r="A1447" s="173"/>
      <c r="B1447" s="174"/>
      <c r="C1447" s="174"/>
      <c r="D1447" s="173"/>
      <c r="E1447" s="174"/>
      <c r="F1447" s="174"/>
      <c r="G1447" s="173"/>
      <c r="H1447" s="173"/>
      <c r="I1447" s="173"/>
      <c r="J1447" s="173"/>
    </row>
    <row r="1448" ht="15" customHeight="1">
      <c r="A1448" s="173"/>
      <c r="B1448" s="174"/>
      <c r="C1448" s="174"/>
      <c r="D1448" s="173"/>
      <c r="E1448" s="174"/>
      <c r="F1448" s="174"/>
      <c r="G1448" s="173"/>
      <c r="H1448" s="173"/>
      <c r="I1448" s="173"/>
      <c r="J1448" s="173"/>
    </row>
    <row r="1449" ht="15" customHeight="1">
      <c r="A1449" s="173"/>
      <c r="B1449" s="174"/>
      <c r="C1449" s="174"/>
      <c r="D1449" s="173"/>
      <c r="E1449" s="174"/>
      <c r="F1449" s="174"/>
      <c r="G1449" s="173"/>
      <c r="H1449" s="173"/>
      <c r="I1449" s="173"/>
      <c r="J1449" s="173"/>
    </row>
    <row r="1450" ht="15" customHeight="1">
      <c r="A1450" s="173"/>
      <c r="B1450" s="174"/>
      <c r="C1450" s="174"/>
      <c r="D1450" s="173"/>
      <c r="E1450" s="174"/>
      <c r="F1450" s="174"/>
      <c r="G1450" s="173"/>
      <c r="H1450" s="173"/>
      <c r="I1450" s="173"/>
      <c r="J1450" s="173"/>
    </row>
    <row r="1451" ht="15" customHeight="1">
      <c r="A1451" s="173"/>
      <c r="B1451" s="174"/>
      <c r="C1451" s="174"/>
      <c r="D1451" s="173"/>
      <c r="E1451" s="174"/>
      <c r="F1451" s="174"/>
      <c r="G1451" s="173"/>
      <c r="H1451" s="173"/>
      <c r="I1451" s="173"/>
      <c r="J1451" s="173"/>
    </row>
    <row r="1452" ht="15" customHeight="1">
      <c r="A1452" s="173"/>
      <c r="B1452" s="174"/>
      <c r="C1452" s="174"/>
      <c r="D1452" s="173"/>
      <c r="E1452" s="174"/>
      <c r="F1452" s="174"/>
      <c r="G1452" s="173"/>
      <c r="H1452" s="173"/>
      <c r="I1452" s="173"/>
      <c r="J1452" s="173"/>
    </row>
    <row r="1453" ht="15" customHeight="1">
      <c r="A1453" s="173"/>
      <c r="B1453" s="174"/>
      <c r="C1453" s="174"/>
      <c r="D1453" s="173"/>
      <c r="E1453" s="174"/>
      <c r="F1453" s="174"/>
      <c r="G1453" s="173"/>
      <c r="H1453" s="173"/>
      <c r="I1453" s="173"/>
      <c r="J1453" s="173"/>
    </row>
    <row r="1454" ht="15" customHeight="1">
      <c r="A1454" s="173"/>
      <c r="B1454" s="174"/>
      <c r="C1454" s="174"/>
      <c r="D1454" s="173"/>
      <c r="E1454" s="174"/>
      <c r="F1454" s="174"/>
      <c r="G1454" s="173"/>
      <c r="H1454" s="173"/>
      <c r="I1454" s="173"/>
      <c r="J1454" s="173"/>
    </row>
    <row r="1455" ht="15" customHeight="1">
      <c r="A1455" s="173"/>
      <c r="B1455" s="174"/>
      <c r="C1455" s="174"/>
      <c r="D1455" s="173"/>
      <c r="E1455" s="174"/>
      <c r="F1455" s="174"/>
      <c r="G1455" s="173"/>
      <c r="H1455" s="173"/>
      <c r="I1455" s="173"/>
      <c r="J1455" s="173"/>
    </row>
    <row r="1456" ht="15" customHeight="1">
      <c r="A1456" s="173"/>
      <c r="B1456" s="174"/>
      <c r="C1456" s="174"/>
      <c r="D1456" s="173"/>
      <c r="E1456" s="174"/>
      <c r="F1456" s="174"/>
      <c r="G1456" s="173"/>
      <c r="H1456" s="173"/>
      <c r="I1456" s="173"/>
      <c r="J1456" s="173"/>
    </row>
    <row r="1457" ht="15" customHeight="1">
      <c r="A1457" s="173"/>
      <c r="B1457" s="174"/>
      <c r="C1457" s="174"/>
      <c r="D1457" s="173"/>
      <c r="E1457" s="174"/>
      <c r="F1457" s="174"/>
      <c r="G1457" s="173"/>
      <c r="H1457" s="173"/>
      <c r="I1457" s="173"/>
      <c r="J1457" s="173"/>
    </row>
    <row r="1458" ht="15" customHeight="1">
      <c r="A1458" s="173"/>
      <c r="B1458" s="174"/>
      <c r="C1458" s="174"/>
      <c r="D1458" s="173"/>
      <c r="E1458" s="174"/>
      <c r="F1458" s="174"/>
      <c r="G1458" s="173"/>
      <c r="H1458" s="173"/>
      <c r="I1458" s="173"/>
      <c r="J1458" s="173"/>
    </row>
    <row r="1459" ht="15" customHeight="1">
      <c r="A1459" s="173"/>
      <c r="B1459" s="174"/>
      <c r="C1459" s="174"/>
      <c r="D1459" s="173"/>
      <c r="E1459" s="174"/>
      <c r="F1459" s="174"/>
      <c r="G1459" s="173"/>
      <c r="H1459" s="173"/>
      <c r="I1459" s="173"/>
      <c r="J1459" s="173"/>
    </row>
    <row r="1460" ht="15" customHeight="1">
      <c r="A1460" s="173"/>
      <c r="B1460" s="174"/>
      <c r="C1460" s="174"/>
      <c r="D1460" s="173"/>
      <c r="E1460" s="174"/>
      <c r="F1460" s="174"/>
      <c r="G1460" s="173"/>
      <c r="H1460" s="173"/>
      <c r="I1460" s="173"/>
      <c r="J1460" s="173"/>
    </row>
    <row r="1461" ht="15" customHeight="1">
      <c r="A1461" s="173"/>
      <c r="B1461" s="174"/>
      <c r="C1461" s="174"/>
      <c r="D1461" s="173"/>
      <c r="E1461" s="174"/>
      <c r="F1461" s="174"/>
      <c r="G1461" s="173"/>
      <c r="H1461" s="173"/>
      <c r="I1461" s="173"/>
      <c r="J1461" s="173"/>
    </row>
    <row r="1462" ht="15" customHeight="1">
      <c r="A1462" s="173"/>
      <c r="B1462" s="174"/>
      <c r="C1462" s="174"/>
      <c r="D1462" s="173"/>
      <c r="E1462" s="174"/>
      <c r="F1462" s="174"/>
      <c r="G1462" s="173"/>
      <c r="H1462" s="173"/>
      <c r="I1462" s="173"/>
      <c r="J1462" s="173"/>
    </row>
    <row r="1463" ht="15" customHeight="1">
      <c r="A1463" s="173"/>
      <c r="B1463" s="174"/>
      <c r="C1463" s="174"/>
      <c r="D1463" s="173"/>
      <c r="E1463" s="174"/>
      <c r="F1463" s="174"/>
      <c r="G1463" s="173"/>
      <c r="H1463" s="173"/>
      <c r="I1463" s="173"/>
      <c r="J1463" s="173"/>
    </row>
    <row r="1464" ht="15" customHeight="1">
      <c r="A1464" s="173"/>
      <c r="B1464" s="174"/>
      <c r="C1464" s="174"/>
      <c r="D1464" s="173"/>
      <c r="E1464" s="174"/>
      <c r="F1464" s="174"/>
      <c r="G1464" s="173"/>
      <c r="H1464" s="173"/>
      <c r="I1464" s="173"/>
      <c r="J1464" s="173"/>
    </row>
    <row r="1465" ht="15" customHeight="1">
      <c r="A1465" s="173"/>
      <c r="B1465" s="174"/>
      <c r="C1465" s="174"/>
      <c r="D1465" s="173"/>
      <c r="E1465" s="174"/>
      <c r="F1465" s="174"/>
      <c r="G1465" s="173"/>
      <c r="H1465" s="173"/>
      <c r="I1465" s="173"/>
      <c r="J1465" s="173"/>
    </row>
    <row r="1466" ht="15" customHeight="1">
      <c r="A1466" s="173"/>
      <c r="B1466" s="174"/>
      <c r="C1466" s="174"/>
      <c r="D1466" s="173"/>
      <c r="E1466" s="174"/>
      <c r="F1466" s="174"/>
      <c r="G1466" s="173"/>
      <c r="H1466" s="173"/>
      <c r="I1466" s="173"/>
      <c r="J1466" s="173"/>
    </row>
    <row r="1467" ht="15" customHeight="1">
      <c r="A1467" s="173"/>
      <c r="B1467" s="174"/>
      <c r="C1467" s="174"/>
      <c r="D1467" s="173"/>
      <c r="E1467" s="174"/>
      <c r="F1467" s="174"/>
      <c r="G1467" s="173"/>
      <c r="H1467" s="173"/>
      <c r="I1467" s="173"/>
      <c r="J1467" s="173"/>
    </row>
    <row r="1468" ht="15" customHeight="1">
      <c r="A1468" s="173"/>
      <c r="B1468" s="174"/>
      <c r="C1468" s="174"/>
      <c r="D1468" s="173"/>
      <c r="E1468" s="174"/>
      <c r="F1468" s="174"/>
      <c r="G1468" s="173"/>
      <c r="H1468" s="173"/>
      <c r="I1468" s="173"/>
      <c r="J1468" s="173"/>
    </row>
    <row r="1469" ht="15" customHeight="1">
      <c r="A1469" s="173"/>
      <c r="B1469" s="174"/>
      <c r="C1469" s="174"/>
      <c r="D1469" s="173"/>
      <c r="E1469" s="174"/>
      <c r="F1469" s="174"/>
      <c r="G1469" s="173"/>
      <c r="H1469" s="173"/>
      <c r="I1469" s="173"/>
      <c r="J1469" s="173"/>
    </row>
    <row r="1470" ht="15" customHeight="1">
      <c r="A1470" s="173"/>
      <c r="B1470" s="174"/>
      <c r="C1470" s="174"/>
      <c r="D1470" s="173"/>
      <c r="E1470" s="174"/>
      <c r="F1470" s="174"/>
      <c r="G1470" s="173"/>
      <c r="H1470" s="173"/>
      <c r="I1470" s="173"/>
      <c r="J1470" s="173"/>
    </row>
    <row r="1471" ht="15" customHeight="1">
      <c r="A1471" s="173"/>
      <c r="B1471" s="174"/>
      <c r="C1471" s="174"/>
      <c r="D1471" s="173"/>
      <c r="E1471" s="174"/>
      <c r="F1471" s="174"/>
      <c r="G1471" s="173"/>
      <c r="H1471" s="173"/>
      <c r="I1471" s="173"/>
      <c r="J1471" s="173"/>
    </row>
    <row r="1472" ht="15" customHeight="1">
      <c r="A1472" s="173"/>
      <c r="B1472" s="174"/>
      <c r="C1472" s="174"/>
      <c r="D1472" s="173"/>
      <c r="E1472" s="174"/>
      <c r="F1472" s="174"/>
      <c r="G1472" s="173"/>
      <c r="H1472" s="173"/>
      <c r="I1472" s="173"/>
      <c r="J1472" s="173"/>
    </row>
    <row r="1473" ht="15" customHeight="1">
      <c r="A1473" s="173"/>
      <c r="B1473" s="174"/>
      <c r="C1473" s="174"/>
      <c r="D1473" s="173"/>
      <c r="E1473" s="174"/>
      <c r="F1473" s="174"/>
      <c r="G1473" s="173"/>
      <c r="H1473" s="173"/>
      <c r="I1473" s="173"/>
      <c r="J1473" s="173"/>
    </row>
    <row r="1474" ht="15" customHeight="1">
      <c r="A1474" s="173"/>
      <c r="B1474" s="174"/>
      <c r="C1474" s="174"/>
      <c r="D1474" s="173"/>
      <c r="E1474" s="174"/>
      <c r="F1474" s="174"/>
      <c r="G1474" s="173"/>
      <c r="H1474" s="173"/>
      <c r="I1474" s="173"/>
      <c r="J1474" s="173"/>
    </row>
    <row r="1475" ht="15" customHeight="1">
      <c r="A1475" s="173"/>
      <c r="B1475" s="174"/>
      <c r="C1475" s="174"/>
      <c r="D1475" s="173"/>
      <c r="E1475" s="174"/>
      <c r="F1475" s="174"/>
      <c r="G1475" s="173"/>
      <c r="H1475" s="173"/>
      <c r="I1475" s="173"/>
      <c r="J1475" s="173"/>
    </row>
    <row r="1476" ht="15" customHeight="1">
      <c r="A1476" s="173"/>
      <c r="B1476" s="174"/>
      <c r="C1476" s="174"/>
      <c r="D1476" s="173"/>
      <c r="E1476" s="174"/>
      <c r="F1476" s="174"/>
      <c r="G1476" s="173"/>
      <c r="H1476" s="173"/>
      <c r="I1476" s="173"/>
      <c r="J1476" s="173"/>
    </row>
    <row r="1477" ht="15" customHeight="1">
      <c r="A1477" s="173"/>
      <c r="B1477" s="174"/>
      <c r="C1477" s="174"/>
      <c r="D1477" s="173"/>
      <c r="E1477" s="174"/>
      <c r="F1477" s="174"/>
      <c r="G1477" s="173"/>
      <c r="H1477" s="173"/>
      <c r="I1477" s="173"/>
      <c r="J1477" s="173"/>
    </row>
    <row r="1478" ht="15" customHeight="1">
      <c r="A1478" s="173"/>
      <c r="B1478" s="174"/>
      <c r="C1478" s="174"/>
      <c r="D1478" s="173"/>
      <c r="E1478" s="174"/>
      <c r="F1478" s="174"/>
      <c r="G1478" s="173"/>
      <c r="H1478" s="173"/>
      <c r="I1478" s="173"/>
      <c r="J1478" s="173"/>
    </row>
    <row r="1479" ht="15" customHeight="1">
      <c r="A1479" s="173"/>
      <c r="B1479" s="174"/>
      <c r="C1479" s="174"/>
      <c r="D1479" s="173"/>
      <c r="E1479" s="174"/>
      <c r="F1479" s="174"/>
      <c r="G1479" s="173"/>
      <c r="H1479" s="173"/>
      <c r="I1479" s="173"/>
      <c r="J1479" s="173"/>
    </row>
    <row r="1480" ht="15" customHeight="1">
      <c r="A1480" s="173"/>
      <c r="B1480" s="174"/>
      <c r="C1480" s="174"/>
      <c r="D1480" s="173"/>
      <c r="E1480" s="174"/>
      <c r="F1480" s="174"/>
      <c r="G1480" s="173"/>
      <c r="H1480" s="173"/>
      <c r="I1480" s="173"/>
      <c r="J1480" s="173"/>
    </row>
    <row r="1481" ht="15" customHeight="1">
      <c r="A1481" s="173"/>
      <c r="B1481" s="174"/>
      <c r="C1481" s="174"/>
      <c r="D1481" s="173"/>
      <c r="E1481" s="174"/>
      <c r="F1481" s="174"/>
      <c r="G1481" s="173"/>
      <c r="H1481" s="173"/>
      <c r="I1481" s="173"/>
      <c r="J1481" s="173"/>
    </row>
    <row r="1482" ht="15" customHeight="1">
      <c r="A1482" s="173"/>
      <c r="B1482" s="174"/>
      <c r="C1482" s="174"/>
      <c r="D1482" s="173"/>
      <c r="E1482" s="174"/>
      <c r="F1482" s="174"/>
      <c r="G1482" s="173"/>
      <c r="H1482" s="173"/>
      <c r="I1482" s="173"/>
      <c r="J1482" s="173"/>
    </row>
    <row r="1483" ht="15" customHeight="1">
      <c r="A1483" s="173"/>
      <c r="B1483" s="174"/>
      <c r="C1483" s="174"/>
      <c r="D1483" s="173"/>
      <c r="E1483" s="174"/>
      <c r="F1483" s="174"/>
      <c r="G1483" s="173"/>
      <c r="H1483" s="173"/>
      <c r="I1483" s="173"/>
      <c r="J1483" s="173"/>
    </row>
    <row r="1484" ht="15" customHeight="1">
      <c r="A1484" s="173"/>
      <c r="B1484" s="174"/>
      <c r="C1484" s="174"/>
      <c r="D1484" s="173"/>
      <c r="E1484" s="174"/>
      <c r="F1484" s="174"/>
      <c r="G1484" s="173"/>
      <c r="H1484" s="173"/>
      <c r="I1484" s="173"/>
      <c r="J1484" s="173"/>
    </row>
    <row r="1485" ht="15" customHeight="1">
      <c r="A1485" s="173"/>
      <c r="B1485" s="174"/>
      <c r="C1485" s="174"/>
      <c r="D1485" s="173"/>
      <c r="E1485" s="174"/>
      <c r="F1485" s="174"/>
      <c r="G1485" s="173"/>
      <c r="H1485" s="173"/>
      <c r="I1485" s="173"/>
      <c r="J1485" s="173"/>
    </row>
    <row r="1486" ht="15" customHeight="1">
      <c r="A1486" s="173"/>
      <c r="B1486" s="174"/>
      <c r="C1486" s="174"/>
      <c r="D1486" s="173"/>
      <c r="E1486" s="174"/>
      <c r="F1486" s="174"/>
      <c r="G1486" s="173"/>
      <c r="H1486" s="173"/>
      <c r="I1486" s="173"/>
      <c r="J1486" s="173"/>
    </row>
    <row r="1487" ht="15" customHeight="1">
      <c r="A1487" s="173"/>
      <c r="B1487" s="174"/>
      <c r="C1487" s="174"/>
      <c r="D1487" s="173"/>
      <c r="E1487" s="174"/>
      <c r="F1487" s="174"/>
      <c r="G1487" s="173"/>
      <c r="H1487" s="173"/>
      <c r="I1487" s="173"/>
      <c r="J1487" s="173"/>
    </row>
    <row r="1488" ht="15" customHeight="1">
      <c r="A1488" s="173"/>
      <c r="B1488" s="174"/>
      <c r="C1488" s="174"/>
      <c r="D1488" s="173"/>
      <c r="E1488" s="174"/>
      <c r="F1488" s="174"/>
      <c r="G1488" s="173"/>
      <c r="H1488" s="173"/>
      <c r="I1488" s="173"/>
      <c r="J1488" s="173"/>
    </row>
    <row r="1489" ht="15" customHeight="1">
      <c r="A1489" s="173"/>
      <c r="B1489" s="174"/>
      <c r="C1489" s="174"/>
      <c r="D1489" s="173"/>
      <c r="E1489" s="174"/>
      <c r="F1489" s="174"/>
      <c r="G1489" s="173"/>
      <c r="H1489" s="173"/>
      <c r="I1489" s="173"/>
      <c r="J1489" s="173"/>
    </row>
    <row r="1490" ht="15" customHeight="1">
      <c r="A1490" s="173"/>
      <c r="B1490" s="174"/>
      <c r="C1490" s="174"/>
      <c r="D1490" s="173"/>
      <c r="E1490" s="174"/>
      <c r="F1490" s="174"/>
      <c r="G1490" s="173"/>
      <c r="H1490" s="173"/>
      <c r="I1490" s="173"/>
      <c r="J1490" s="173"/>
    </row>
    <row r="1491" ht="15" customHeight="1">
      <c r="A1491" s="173"/>
      <c r="B1491" s="174"/>
      <c r="C1491" s="174"/>
      <c r="D1491" s="173"/>
      <c r="E1491" s="174"/>
      <c r="F1491" s="174"/>
      <c r="G1491" s="173"/>
      <c r="H1491" s="173"/>
      <c r="I1491" s="173"/>
      <c r="J1491" s="173"/>
    </row>
    <row r="1492" ht="15" customHeight="1">
      <c r="A1492" s="173"/>
      <c r="B1492" s="174"/>
      <c r="C1492" s="174"/>
      <c r="D1492" s="173"/>
      <c r="E1492" s="174"/>
      <c r="F1492" s="174"/>
      <c r="G1492" s="173"/>
      <c r="H1492" s="173"/>
      <c r="I1492" s="173"/>
      <c r="J1492" s="173"/>
    </row>
    <row r="1493" ht="15" customHeight="1">
      <c r="A1493" s="173"/>
      <c r="B1493" s="174"/>
      <c r="C1493" s="174"/>
      <c r="D1493" s="173"/>
      <c r="E1493" s="174"/>
      <c r="F1493" s="174"/>
      <c r="G1493" s="173"/>
      <c r="H1493" s="173"/>
      <c r="I1493" s="173"/>
      <c r="J1493" s="173"/>
    </row>
    <row r="1494" ht="15" customHeight="1">
      <c r="A1494" s="173"/>
      <c r="B1494" s="174"/>
      <c r="C1494" s="174"/>
      <c r="D1494" s="173"/>
      <c r="E1494" s="174"/>
      <c r="F1494" s="174"/>
      <c r="G1494" s="173"/>
      <c r="H1494" s="173"/>
      <c r="I1494" s="173"/>
      <c r="J1494" s="173"/>
    </row>
    <row r="1495" ht="15" customHeight="1">
      <c r="A1495" s="173"/>
      <c r="B1495" s="174"/>
      <c r="C1495" s="174"/>
      <c r="D1495" s="173"/>
      <c r="E1495" s="174"/>
      <c r="F1495" s="174"/>
      <c r="G1495" s="173"/>
      <c r="H1495" s="173"/>
      <c r="I1495" s="173"/>
      <c r="J1495" s="173"/>
    </row>
    <row r="1496" ht="15" customHeight="1">
      <c r="A1496" s="173"/>
      <c r="B1496" s="174"/>
      <c r="C1496" s="174"/>
      <c r="D1496" s="173"/>
      <c r="E1496" s="174"/>
      <c r="F1496" s="174"/>
      <c r="G1496" s="173"/>
      <c r="H1496" s="173"/>
      <c r="I1496" s="173"/>
      <c r="J1496" s="173"/>
    </row>
    <row r="1497" ht="15" customHeight="1">
      <c r="A1497" s="173"/>
      <c r="B1497" s="174"/>
      <c r="C1497" s="174"/>
      <c r="D1497" s="173"/>
      <c r="E1497" s="174"/>
      <c r="F1497" s="174"/>
      <c r="G1497" s="173"/>
      <c r="H1497" s="173"/>
      <c r="I1497" s="173"/>
      <c r="J1497" s="173"/>
    </row>
    <row r="1498" ht="15" customHeight="1">
      <c r="A1498" s="173"/>
      <c r="B1498" s="174"/>
      <c r="C1498" s="174"/>
      <c r="D1498" s="173"/>
      <c r="E1498" s="174"/>
      <c r="F1498" s="174"/>
      <c r="G1498" s="173"/>
      <c r="H1498" s="173"/>
      <c r="I1498" s="173"/>
      <c r="J1498" s="173"/>
    </row>
    <row r="1499" ht="15" customHeight="1">
      <c r="A1499" s="173"/>
      <c r="B1499" s="174"/>
      <c r="C1499" s="174"/>
      <c r="D1499" s="173"/>
      <c r="E1499" s="174"/>
      <c r="F1499" s="174"/>
      <c r="G1499" s="173"/>
      <c r="H1499" s="173"/>
      <c r="I1499" s="173"/>
      <c r="J1499" s="173"/>
    </row>
    <row r="1500" ht="15" customHeight="1">
      <c r="A1500" s="173"/>
      <c r="B1500" s="174"/>
      <c r="C1500" s="174"/>
      <c r="D1500" s="173"/>
      <c r="E1500" s="174"/>
      <c r="F1500" s="174"/>
      <c r="G1500" s="173"/>
      <c r="H1500" s="173"/>
      <c r="I1500" s="173"/>
      <c r="J1500" s="173"/>
    </row>
    <row r="1501" ht="15" customHeight="1">
      <c r="A1501" s="173"/>
      <c r="B1501" s="174"/>
      <c r="C1501" s="174"/>
      <c r="D1501" s="173"/>
      <c r="E1501" s="174"/>
      <c r="F1501" s="174"/>
      <c r="G1501" s="173"/>
      <c r="H1501" s="173"/>
      <c r="I1501" s="173"/>
      <c r="J1501" s="173"/>
    </row>
    <row r="1502" ht="15" customHeight="1">
      <c r="A1502" s="173"/>
      <c r="B1502" s="174"/>
      <c r="C1502" s="174"/>
      <c r="D1502" s="173"/>
      <c r="E1502" s="174"/>
      <c r="F1502" s="174"/>
      <c r="G1502" s="173"/>
      <c r="H1502" s="173"/>
      <c r="I1502" s="173"/>
      <c r="J1502" s="173"/>
    </row>
    <row r="1503" ht="15" customHeight="1">
      <c r="A1503" s="173"/>
      <c r="B1503" s="174"/>
      <c r="C1503" s="174"/>
      <c r="D1503" s="173"/>
      <c r="E1503" s="174"/>
      <c r="F1503" s="174"/>
      <c r="G1503" s="173"/>
      <c r="H1503" s="173"/>
      <c r="I1503" s="173"/>
      <c r="J1503" s="173"/>
    </row>
    <row r="1504" ht="15" customHeight="1">
      <c r="A1504" s="173"/>
      <c r="B1504" s="174"/>
      <c r="C1504" s="174"/>
      <c r="D1504" s="173"/>
      <c r="E1504" s="174"/>
      <c r="F1504" s="174"/>
      <c r="G1504" s="173"/>
      <c r="H1504" s="173"/>
      <c r="I1504" s="173"/>
      <c r="J1504" s="173"/>
    </row>
    <row r="1505" ht="15" customHeight="1">
      <c r="A1505" s="173"/>
      <c r="B1505" s="174"/>
      <c r="C1505" s="174"/>
      <c r="D1505" s="173"/>
      <c r="E1505" s="174"/>
      <c r="F1505" s="174"/>
      <c r="G1505" s="173"/>
      <c r="H1505" s="173"/>
      <c r="I1505" s="173"/>
      <c r="J1505" s="173"/>
    </row>
    <row r="1506" ht="15" customHeight="1">
      <c r="A1506" s="173"/>
      <c r="B1506" s="174"/>
      <c r="C1506" s="174"/>
      <c r="D1506" s="173"/>
      <c r="E1506" s="174"/>
      <c r="F1506" s="174"/>
      <c r="G1506" s="173"/>
      <c r="H1506" s="173"/>
      <c r="I1506" s="173"/>
      <c r="J1506" s="173"/>
    </row>
    <row r="1507" ht="15" customHeight="1">
      <c r="A1507" s="173"/>
      <c r="B1507" s="174"/>
      <c r="C1507" s="174"/>
      <c r="D1507" s="173"/>
      <c r="E1507" s="174"/>
      <c r="F1507" s="174"/>
      <c r="G1507" s="173"/>
      <c r="H1507" s="173"/>
      <c r="I1507" s="173"/>
      <c r="J1507" s="173"/>
    </row>
    <row r="1508" ht="15" customHeight="1">
      <c r="A1508" s="173"/>
      <c r="B1508" s="174"/>
      <c r="C1508" s="174"/>
      <c r="D1508" s="173"/>
      <c r="E1508" s="174"/>
      <c r="F1508" s="174"/>
      <c r="G1508" s="173"/>
      <c r="H1508" s="173"/>
      <c r="I1508" s="173"/>
      <c r="J1508" s="173"/>
    </row>
    <row r="1509" ht="15" customHeight="1">
      <c r="A1509" s="173"/>
      <c r="B1509" s="174"/>
      <c r="C1509" s="174"/>
      <c r="D1509" s="173"/>
      <c r="E1509" s="174"/>
      <c r="F1509" s="174"/>
      <c r="G1509" s="173"/>
      <c r="H1509" s="173"/>
      <c r="I1509" s="173"/>
      <c r="J1509" s="173"/>
    </row>
    <row r="1510" ht="15" customHeight="1">
      <c r="A1510" s="173"/>
      <c r="B1510" s="174"/>
      <c r="C1510" s="174"/>
      <c r="D1510" s="173"/>
      <c r="E1510" s="174"/>
      <c r="F1510" s="174"/>
      <c r="G1510" s="173"/>
      <c r="H1510" s="173"/>
      <c r="I1510" s="173"/>
      <c r="J1510" s="173"/>
    </row>
    <row r="1511" ht="15" customHeight="1">
      <c r="A1511" s="173"/>
      <c r="B1511" s="174"/>
      <c r="C1511" s="174"/>
      <c r="D1511" s="173"/>
      <c r="E1511" s="174"/>
      <c r="F1511" s="174"/>
      <c r="G1511" s="173"/>
      <c r="H1511" s="173"/>
      <c r="I1511" s="173"/>
      <c r="J1511" s="173"/>
    </row>
    <row r="1512" ht="15" customHeight="1">
      <c r="A1512" s="173"/>
      <c r="B1512" s="174"/>
      <c r="C1512" s="174"/>
      <c r="D1512" s="173"/>
      <c r="E1512" s="174"/>
      <c r="F1512" s="174"/>
      <c r="G1512" s="173"/>
      <c r="H1512" s="173"/>
      <c r="I1512" s="173"/>
      <c r="J1512" s="173"/>
    </row>
    <row r="1513" ht="15" customHeight="1">
      <c r="A1513" s="173"/>
      <c r="B1513" s="174"/>
      <c r="C1513" s="174"/>
      <c r="D1513" s="173"/>
      <c r="E1513" s="174"/>
      <c r="F1513" s="174"/>
      <c r="G1513" s="173"/>
      <c r="H1513" s="173"/>
      <c r="I1513" s="173"/>
      <c r="J1513" s="173"/>
    </row>
    <row r="1514" ht="15" customHeight="1">
      <c r="A1514" s="173"/>
      <c r="B1514" s="174"/>
      <c r="C1514" s="174"/>
      <c r="D1514" s="173"/>
      <c r="E1514" s="174"/>
      <c r="F1514" s="174"/>
      <c r="G1514" s="173"/>
      <c r="H1514" s="173"/>
      <c r="I1514" s="173"/>
      <c r="J1514" s="173"/>
    </row>
    <row r="1515" ht="15" customHeight="1">
      <c r="A1515" s="173"/>
      <c r="B1515" s="174"/>
      <c r="C1515" s="174"/>
      <c r="D1515" s="173"/>
      <c r="E1515" s="174"/>
      <c r="F1515" s="174"/>
      <c r="G1515" s="173"/>
      <c r="H1515" s="173"/>
      <c r="I1515" s="173"/>
      <c r="J1515" s="173"/>
    </row>
    <row r="1516" ht="15" customHeight="1">
      <c r="A1516" s="173"/>
      <c r="B1516" s="174"/>
      <c r="C1516" s="174"/>
      <c r="D1516" s="173"/>
      <c r="E1516" s="174"/>
      <c r="F1516" s="174"/>
      <c r="G1516" s="173"/>
      <c r="H1516" s="173"/>
      <c r="I1516" s="173"/>
      <c r="J1516" s="173"/>
    </row>
    <row r="1517" ht="15" customHeight="1">
      <c r="A1517" s="173"/>
      <c r="B1517" s="174"/>
      <c r="C1517" s="174"/>
      <c r="D1517" s="173"/>
      <c r="E1517" s="174"/>
      <c r="F1517" s="174"/>
      <c r="G1517" s="173"/>
      <c r="H1517" s="173"/>
      <c r="I1517" s="173"/>
      <c r="J1517" s="173"/>
    </row>
    <row r="1518" ht="15" customHeight="1">
      <c r="A1518" s="173"/>
      <c r="B1518" s="174"/>
      <c r="C1518" s="174"/>
      <c r="D1518" s="173"/>
      <c r="E1518" s="174"/>
      <c r="F1518" s="174"/>
      <c r="G1518" s="173"/>
      <c r="H1518" s="173"/>
      <c r="I1518" s="173"/>
      <c r="J1518" s="173"/>
    </row>
    <row r="1519" ht="15" customHeight="1">
      <c r="A1519" s="173"/>
      <c r="B1519" s="174"/>
      <c r="C1519" s="174"/>
      <c r="D1519" s="173"/>
      <c r="E1519" s="174"/>
      <c r="F1519" s="174"/>
      <c r="G1519" s="173"/>
      <c r="H1519" s="173"/>
      <c r="I1519" s="173"/>
      <c r="J1519" s="173"/>
    </row>
    <row r="1520" ht="15" customHeight="1">
      <c r="A1520" s="173"/>
      <c r="B1520" s="174"/>
      <c r="C1520" s="174"/>
      <c r="D1520" s="173"/>
      <c r="E1520" s="174"/>
      <c r="F1520" s="174"/>
      <c r="G1520" s="173"/>
      <c r="H1520" s="173"/>
      <c r="I1520" s="173"/>
      <c r="J1520" s="173"/>
    </row>
    <row r="1521" ht="15" customHeight="1">
      <c r="A1521" s="173"/>
      <c r="B1521" s="174"/>
      <c r="C1521" s="174"/>
      <c r="D1521" s="173"/>
      <c r="E1521" s="174"/>
      <c r="F1521" s="174"/>
      <c r="G1521" s="173"/>
      <c r="H1521" s="173"/>
      <c r="I1521" s="173"/>
      <c r="J1521" s="173"/>
    </row>
    <row r="1522" ht="15" customHeight="1">
      <c r="A1522" s="173"/>
      <c r="B1522" s="174"/>
      <c r="C1522" s="174"/>
      <c r="D1522" s="173"/>
      <c r="E1522" s="174"/>
      <c r="F1522" s="174"/>
      <c r="G1522" s="173"/>
      <c r="H1522" s="173"/>
      <c r="I1522" s="173"/>
      <c r="J1522" s="173"/>
    </row>
    <row r="1523" ht="15" customHeight="1">
      <c r="A1523" s="173"/>
      <c r="B1523" s="174"/>
      <c r="C1523" s="174"/>
      <c r="D1523" s="173"/>
      <c r="E1523" s="174"/>
      <c r="F1523" s="174"/>
      <c r="G1523" s="173"/>
      <c r="H1523" s="173"/>
      <c r="I1523" s="173"/>
      <c r="J1523" s="173"/>
    </row>
    <row r="1524" ht="15" customHeight="1">
      <c r="A1524" s="173"/>
      <c r="B1524" s="174"/>
      <c r="C1524" s="174"/>
      <c r="D1524" s="173"/>
      <c r="E1524" s="174"/>
      <c r="F1524" s="174"/>
      <c r="G1524" s="173"/>
      <c r="H1524" s="173"/>
      <c r="I1524" s="173"/>
      <c r="J1524" s="173"/>
    </row>
    <row r="1525" ht="15" customHeight="1">
      <c r="A1525" s="173"/>
      <c r="B1525" s="174"/>
      <c r="C1525" s="174"/>
      <c r="D1525" s="173"/>
      <c r="E1525" s="174"/>
      <c r="F1525" s="174"/>
      <c r="G1525" s="173"/>
      <c r="H1525" s="173"/>
      <c r="I1525" s="173"/>
      <c r="J1525" s="173"/>
    </row>
    <row r="1526" ht="15" customHeight="1">
      <c r="A1526" s="173"/>
      <c r="B1526" s="174"/>
      <c r="C1526" s="174"/>
      <c r="D1526" s="173"/>
      <c r="E1526" s="174"/>
      <c r="F1526" s="174"/>
      <c r="G1526" s="173"/>
      <c r="H1526" s="173"/>
      <c r="I1526" s="173"/>
      <c r="J1526" s="173"/>
    </row>
    <row r="1527" ht="15" customHeight="1">
      <c r="A1527" s="173"/>
      <c r="B1527" s="174"/>
      <c r="C1527" s="174"/>
      <c r="D1527" s="173"/>
      <c r="E1527" s="174"/>
      <c r="F1527" s="174"/>
      <c r="G1527" s="173"/>
      <c r="H1527" s="173"/>
      <c r="I1527" s="173"/>
      <c r="J1527" s="173"/>
    </row>
    <row r="1528" ht="15" customHeight="1">
      <c r="A1528" s="173"/>
      <c r="B1528" s="174"/>
      <c r="C1528" s="174"/>
      <c r="D1528" s="173"/>
      <c r="E1528" s="174"/>
      <c r="F1528" s="174"/>
      <c r="G1528" s="173"/>
      <c r="H1528" s="173"/>
      <c r="I1528" s="173"/>
      <c r="J1528" s="173"/>
    </row>
    <row r="1529" ht="15" customHeight="1">
      <c r="A1529" s="173"/>
      <c r="B1529" s="174"/>
      <c r="C1529" s="174"/>
      <c r="D1529" s="173"/>
      <c r="E1529" s="174"/>
      <c r="F1529" s="174"/>
      <c r="G1529" s="173"/>
      <c r="H1529" s="173"/>
      <c r="I1529" s="173"/>
      <c r="J1529" s="173"/>
    </row>
    <row r="1530" ht="15" customHeight="1">
      <c r="A1530" s="173"/>
      <c r="B1530" s="174"/>
      <c r="C1530" s="174"/>
      <c r="D1530" s="173"/>
      <c r="E1530" s="174"/>
      <c r="F1530" s="174"/>
      <c r="G1530" s="173"/>
      <c r="H1530" s="173"/>
      <c r="I1530" s="173"/>
      <c r="J1530" s="173"/>
    </row>
    <row r="1531" ht="15" customHeight="1">
      <c r="A1531" s="173"/>
      <c r="B1531" s="174"/>
      <c r="C1531" s="174"/>
      <c r="D1531" s="173"/>
      <c r="E1531" s="174"/>
      <c r="F1531" s="174"/>
      <c r="G1531" s="173"/>
      <c r="H1531" s="173"/>
      <c r="I1531" s="173"/>
      <c r="J1531" s="173"/>
    </row>
    <row r="1532" ht="15" customHeight="1">
      <c r="A1532" s="173"/>
      <c r="B1532" s="174"/>
      <c r="C1532" s="174"/>
      <c r="D1532" s="173"/>
      <c r="E1532" s="174"/>
      <c r="F1532" s="174"/>
      <c r="G1532" s="173"/>
      <c r="H1532" s="173"/>
      <c r="I1532" s="173"/>
      <c r="J1532" s="173"/>
    </row>
    <row r="1533" ht="15" customHeight="1">
      <c r="A1533" s="173"/>
      <c r="B1533" s="174"/>
      <c r="C1533" s="174"/>
      <c r="D1533" s="173"/>
      <c r="E1533" s="174"/>
      <c r="F1533" s="174"/>
      <c r="G1533" s="173"/>
      <c r="H1533" s="173"/>
      <c r="I1533" s="173"/>
      <c r="J1533" s="173"/>
    </row>
    <row r="1534" ht="15" customHeight="1">
      <c r="A1534" s="173"/>
      <c r="B1534" s="174"/>
      <c r="C1534" s="174"/>
      <c r="D1534" s="173"/>
      <c r="E1534" s="174"/>
      <c r="F1534" s="174"/>
      <c r="G1534" s="173"/>
      <c r="H1534" s="173"/>
      <c r="I1534" s="173"/>
      <c r="J1534" s="173"/>
    </row>
    <row r="1535" ht="15" customHeight="1">
      <c r="A1535" s="173"/>
      <c r="B1535" s="174"/>
      <c r="C1535" s="174"/>
      <c r="D1535" s="173"/>
      <c r="E1535" s="174"/>
      <c r="F1535" s="174"/>
      <c r="G1535" s="173"/>
      <c r="H1535" s="173"/>
      <c r="I1535" s="173"/>
      <c r="J1535" s="173"/>
    </row>
    <row r="1536" ht="15" customHeight="1">
      <c r="A1536" s="173"/>
      <c r="B1536" s="174"/>
      <c r="C1536" s="174"/>
      <c r="D1536" s="173"/>
      <c r="E1536" s="174"/>
      <c r="F1536" s="174"/>
      <c r="G1536" s="173"/>
      <c r="H1536" s="173"/>
      <c r="I1536" s="173"/>
      <c r="J1536" s="173"/>
    </row>
    <row r="1537" ht="15" customHeight="1">
      <c r="A1537" s="173"/>
      <c r="B1537" s="174"/>
      <c r="C1537" s="174"/>
      <c r="D1537" s="173"/>
      <c r="E1537" s="174"/>
      <c r="F1537" s="174"/>
      <c r="G1537" s="173"/>
      <c r="H1537" s="173"/>
      <c r="I1537" s="173"/>
      <c r="J1537" s="173"/>
    </row>
    <row r="1538" ht="15" customHeight="1">
      <c r="A1538" s="173"/>
      <c r="B1538" s="174"/>
      <c r="C1538" s="174"/>
      <c r="D1538" s="173"/>
      <c r="E1538" s="174"/>
      <c r="F1538" s="174"/>
      <c r="G1538" s="173"/>
      <c r="H1538" s="173"/>
      <c r="I1538" s="173"/>
      <c r="J1538" s="173"/>
    </row>
    <row r="1539" ht="15" customHeight="1">
      <c r="A1539" s="173"/>
      <c r="B1539" s="174"/>
      <c r="C1539" s="174"/>
      <c r="D1539" s="173"/>
      <c r="E1539" s="174"/>
      <c r="F1539" s="174"/>
      <c r="G1539" s="173"/>
      <c r="H1539" s="173"/>
      <c r="I1539" s="173"/>
      <c r="J1539" s="173"/>
    </row>
    <row r="1540" ht="15" customHeight="1">
      <c r="A1540" s="173"/>
      <c r="B1540" s="174"/>
      <c r="C1540" s="174"/>
      <c r="D1540" s="173"/>
      <c r="E1540" s="174"/>
      <c r="F1540" s="174"/>
      <c r="G1540" s="173"/>
      <c r="H1540" s="173"/>
      <c r="I1540" s="173"/>
      <c r="J1540" s="173"/>
    </row>
    <row r="1541" ht="15" customHeight="1">
      <c r="A1541" s="173"/>
      <c r="B1541" s="174"/>
      <c r="C1541" s="174"/>
      <c r="D1541" s="173"/>
      <c r="E1541" s="174"/>
      <c r="F1541" s="174"/>
      <c r="G1541" s="173"/>
      <c r="H1541" s="173"/>
      <c r="I1541" s="173"/>
      <c r="J1541" s="173"/>
    </row>
    <row r="1542" ht="15" customHeight="1">
      <c r="A1542" s="173"/>
      <c r="B1542" s="174"/>
      <c r="C1542" s="174"/>
      <c r="D1542" s="173"/>
      <c r="E1542" s="174"/>
      <c r="F1542" s="174"/>
      <c r="G1542" s="173"/>
      <c r="H1542" s="173"/>
      <c r="I1542" s="173"/>
      <c r="J1542" s="173"/>
    </row>
    <row r="1543" ht="15" customHeight="1">
      <c r="A1543" s="173"/>
      <c r="B1543" s="174"/>
      <c r="C1543" s="174"/>
      <c r="D1543" s="173"/>
      <c r="E1543" s="174"/>
      <c r="F1543" s="174"/>
      <c r="G1543" s="173"/>
      <c r="H1543" s="173"/>
      <c r="I1543" s="173"/>
      <c r="J1543" s="173"/>
    </row>
    <row r="1544" ht="15" customHeight="1">
      <c r="A1544" s="173"/>
      <c r="B1544" s="174"/>
      <c r="C1544" s="174"/>
      <c r="D1544" s="173"/>
      <c r="E1544" s="174"/>
      <c r="F1544" s="174"/>
      <c r="G1544" s="173"/>
      <c r="H1544" s="173"/>
      <c r="I1544" s="173"/>
      <c r="J1544" s="173"/>
    </row>
    <row r="1545" ht="15" customHeight="1">
      <c r="A1545" s="173"/>
      <c r="B1545" s="174"/>
      <c r="C1545" s="174"/>
      <c r="D1545" s="173"/>
      <c r="E1545" s="174"/>
      <c r="F1545" s="174"/>
      <c r="G1545" s="173"/>
      <c r="H1545" s="173"/>
      <c r="I1545" s="173"/>
      <c r="J1545" s="173"/>
    </row>
    <row r="1546" ht="15" customHeight="1">
      <c r="A1546" s="173"/>
      <c r="B1546" s="174"/>
      <c r="C1546" s="174"/>
      <c r="D1546" s="173"/>
      <c r="E1546" s="174"/>
      <c r="F1546" s="174"/>
      <c r="G1546" s="173"/>
      <c r="H1546" s="173"/>
      <c r="I1546" s="173"/>
      <c r="J1546" s="173"/>
    </row>
    <row r="1547" ht="15" customHeight="1">
      <c r="A1547" s="173"/>
      <c r="B1547" s="174"/>
      <c r="C1547" s="174"/>
      <c r="D1547" s="173"/>
      <c r="E1547" s="174"/>
      <c r="F1547" s="174"/>
      <c r="G1547" s="173"/>
      <c r="H1547" s="173"/>
      <c r="I1547" s="173"/>
      <c r="J1547" s="173"/>
    </row>
    <row r="1548" ht="15" customHeight="1">
      <c r="A1548" s="173"/>
      <c r="B1548" s="174"/>
      <c r="C1548" s="174"/>
      <c r="D1548" s="173"/>
      <c r="E1548" s="174"/>
      <c r="F1548" s="174"/>
      <c r="G1548" s="173"/>
      <c r="H1548" s="173"/>
      <c r="I1548" s="173"/>
      <c r="J1548" s="173"/>
    </row>
    <row r="1549" ht="15" customHeight="1">
      <c r="A1549" s="173"/>
      <c r="B1549" s="174"/>
      <c r="C1549" s="174"/>
      <c r="D1549" s="173"/>
      <c r="E1549" s="174"/>
      <c r="F1549" s="174"/>
      <c r="G1549" s="173"/>
      <c r="H1549" s="173"/>
      <c r="I1549" s="173"/>
      <c r="J1549" s="173"/>
    </row>
    <row r="1550" ht="15" customHeight="1">
      <c r="A1550" s="173"/>
      <c r="B1550" s="174"/>
      <c r="C1550" s="174"/>
      <c r="D1550" s="173"/>
      <c r="E1550" s="174"/>
      <c r="F1550" s="174"/>
      <c r="G1550" s="173"/>
      <c r="H1550" s="173"/>
      <c r="I1550" s="173"/>
      <c r="J1550" s="173"/>
    </row>
    <row r="1551" ht="15" customHeight="1">
      <c r="A1551" s="173"/>
      <c r="B1551" s="174"/>
      <c r="C1551" s="174"/>
      <c r="D1551" s="173"/>
      <c r="E1551" s="174"/>
      <c r="F1551" s="174"/>
      <c r="G1551" s="173"/>
      <c r="H1551" s="173"/>
      <c r="I1551" s="173"/>
      <c r="J1551" s="173"/>
    </row>
    <row r="1552" ht="15" customHeight="1">
      <c r="A1552" s="173"/>
      <c r="B1552" s="174"/>
      <c r="C1552" s="174"/>
      <c r="D1552" s="173"/>
      <c r="E1552" s="174"/>
      <c r="F1552" s="174"/>
      <c r="G1552" s="173"/>
      <c r="H1552" s="173"/>
      <c r="I1552" s="173"/>
      <c r="J1552" s="173"/>
    </row>
    <row r="1553" ht="15" customHeight="1">
      <c r="A1553" s="173"/>
      <c r="B1553" s="174"/>
      <c r="C1553" s="174"/>
      <c r="D1553" s="173"/>
      <c r="E1553" s="174"/>
      <c r="F1553" s="174"/>
      <c r="G1553" s="173"/>
      <c r="H1553" s="173"/>
      <c r="I1553" s="173"/>
      <c r="J1553" s="173"/>
    </row>
    <row r="1554" ht="15" customHeight="1">
      <c r="A1554" s="173"/>
      <c r="B1554" s="174"/>
      <c r="C1554" s="174"/>
      <c r="D1554" s="173"/>
      <c r="E1554" s="174"/>
      <c r="F1554" s="174"/>
      <c r="G1554" s="173"/>
      <c r="H1554" s="173"/>
      <c r="I1554" s="173"/>
      <c r="J1554" s="173"/>
    </row>
    <row r="1555" ht="15" customHeight="1">
      <c r="A1555" s="173"/>
      <c r="B1555" s="174"/>
      <c r="C1555" s="174"/>
      <c r="D1555" s="173"/>
      <c r="E1555" s="174"/>
      <c r="F1555" s="174"/>
      <c r="G1555" s="173"/>
      <c r="H1555" s="173"/>
      <c r="I1555" s="173"/>
      <c r="J1555" s="173"/>
    </row>
    <row r="1556" ht="15" customHeight="1">
      <c r="A1556" s="173"/>
      <c r="B1556" s="174"/>
      <c r="C1556" s="174"/>
      <c r="D1556" s="173"/>
      <c r="E1556" s="174"/>
      <c r="F1556" s="174"/>
      <c r="G1556" s="173"/>
      <c r="H1556" s="173"/>
      <c r="I1556" s="173"/>
      <c r="J1556" s="173"/>
    </row>
    <row r="1557" ht="15" customHeight="1">
      <c r="A1557" s="173"/>
      <c r="B1557" s="174"/>
      <c r="C1557" s="174"/>
      <c r="D1557" s="173"/>
      <c r="E1557" s="174"/>
      <c r="F1557" s="174"/>
      <c r="G1557" s="173"/>
      <c r="H1557" s="173"/>
      <c r="I1557" s="173"/>
      <c r="J1557" s="173"/>
    </row>
    <row r="1558" ht="15" customHeight="1">
      <c r="A1558" s="173"/>
      <c r="B1558" s="174"/>
      <c r="C1558" s="174"/>
      <c r="D1558" s="173"/>
      <c r="E1558" s="174"/>
      <c r="F1558" s="174"/>
      <c r="G1558" s="173"/>
      <c r="H1558" s="173"/>
      <c r="I1558" s="173"/>
      <c r="J1558" s="173"/>
    </row>
    <row r="1559" ht="15" customHeight="1">
      <c r="A1559" s="173"/>
      <c r="B1559" s="174"/>
      <c r="C1559" s="174"/>
      <c r="D1559" s="173"/>
      <c r="E1559" s="174"/>
      <c r="F1559" s="174"/>
      <c r="G1559" s="173"/>
      <c r="H1559" s="173"/>
      <c r="I1559" s="173"/>
      <c r="J1559" s="173"/>
    </row>
    <row r="1560" ht="15" customHeight="1">
      <c r="A1560" s="173"/>
      <c r="B1560" s="174"/>
      <c r="C1560" s="174"/>
      <c r="D1560" s="173"/>
      <c r="E1560" s="174"/>
      <c r="F1560" s="174"/>
      <c r="G1560" s="173"/>
      <c r="H1560" s="173"/>
      <c r="I1560" s="173"/>
      <c r="J1560" s="173"/>
    </row>
    <row r="1561" ht="15" customHeight="1">
      <c r="A1561" s="173"/>
      <c r="B1561" s="174"/>
      <c r="C1561" s="174"/>
      <c r="D1561" s="173"/>
      <c r="E1561" s="174"/>
      <c r="F1561" s="174"/>
      <c r="G1561" s="173"/>
      <c r="H1561" s="173"/>
      <c r="I1561" s="173"/>
      <c r="J1561" s="173"/>
    </row>
    <row r="1562" ht="15" customHeight="1">
      <c r="A1562" s="173"/>
      <c r="B1562" s="174"/>
      <c r="C1562" s="174"/>
      <c r="D1562" s="173"/>
      <c r="E1562" s="174"/>
      <c r="F1562" s="174"/>
      <c r="G1562" s="173"/>
      <c r="H1562" s="173"/>
      <c r="I1562" s="173"/>
      <c r="J1562" s="173"/>
    </row>
    <row r="1563" ht="15" customHeight="1">
      <c r="A1563" s="173"/>
      <c r="B1563" s="174"/>
      <c r="C1563" s="174"/>
      <c r="D1563" s="173"/>
      <c r="E1563" s="174"/>
      <c r="F1563" s="174"/>
      <c r="G1563" s="173"/>
      <c r="H1563" s="173"/>
      <c r="I1563" s="173"/>
      <c r="J1563" s="173"/>
    </row>
    <row r="1564" ht="15" customHeight="1">
      <c r="A1564" s="173"/>
      <c r="B1564" s="174"/>
      <c r="C1564" s="174"/>
      <c r="D1564" s="173"/>
      <c r="E1564" s="174"/>
      <c r="F1564" s="174"/>
      <c r="G1564" s="173"/>
      <c r="H1564" s="173"/>
      <c r="I1564" s="173"/>
      <c r="J1564" s="173"/>
    </row>
    <row r="1565" ht="15" customHeight="1">
      <c r="A1565" s="173"/>
      <c r="B1565" s="174"/>
      <c r="C1565" s="174"/>
      <c r="D1565" s="173"/>
      <c r="E1565" s="174"/>
      <c r="F1565" s="174"/>
      <c r="G1565" s="173"/>
      <c r="H1565" s="173"/>
      <c r="I1565" s="173"/>
      <c r="J1565" s="173"/>
    </row>
    <row r="1566" ht="15" customHeight="1">
      <c r="A1566" s="173"/>
      <c r="B1566" s="174"/>
      <c r="C1566" s="174"/>
      <c r="D1566" s="173"/>
      <c r="E1566" s="174"/>
      <c r="F1566" s="174"/>
      <c r="G1566" s="173"/>
      <c r="H1566" s="173"/>
      <c r="I1566" s="173"/>
      <c r="J1566" s="173"/>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BE40"/>
  <sheetViews>
    <sheetView workbookViewId="0" showGridLines="0" defaultGridColor="1"/>
  </sheetViews>
  <sheetFormatPr defaultColWidth="8.83333" defaultRowHeight="15" customHeight="1" outlineLevelRow="0" outlineLevelCol="0"/>
  <cols>
    <col min="1" max="1" width="6" style="211" customWidth="1"/>
    <col min="2" max="2" width="20.8516" style="211" customWidth="1"/>
    <col min="3" max="3" width="16.5" style="211" customWidth="1"/>
    <col min="4" max="4" hidden="1" width="8.83333" style="211" customWidth="1"/>
    <col min="5" max="5" hidden="1" width="8.83333" style="211" customWidth="1"/>
    <col min="6" max="6" hidden="1" width="8.83333" style="211" customWidth="1"/>
    <col min="7" max="7" hidden="1" width="8.83333" style="211" customWidth="1"/>
    <col min="8" max="8" hidden="1" width="8.83333" style="211" customWidth="1"/>
    <col min="9" max="9" hidden="1" width="8.83333" style="211" customWidth="1"/>
    <col min="10" max="10" hidden="1" width="8.83333" style="211" customWidth="1"/>
    <col min="11" max="11" hidden="1" width="8.83333" style="211" customWidth="1"/>
    <col min="12" max="12" hidden="1" width="8.83333" style="211" customWidth="1"/>
    <col min="13" max="13" hidden="1" width="8.83333" style="211" customWidth="1"/>
    <col min="14" max="14" hidden="1" width="8.83333" style="211" customWidth="1"/>
    <col min="15" max="15" hidden="1" width="8.83333" style="211" customWidth="1"/>
    <col min="16" max="16" hidden="1" width="8.83333" style="211" customWidth="1"/>
    <col min="17" max="17" hidden="1" width="8.83333" style="211" customWidth="1"/>
    <col min="18" max="18" hidden="1" width="8.83333" style="211" customWidth="1"/>
    <col min="19" max="19" hidden="1" width="8.83333" style="211" customWidth="1"/>
    <col min="20" max="20" hidden="1" width="8.83333" style="211" customWidth="1"/>
    <col min="21" max="21" hidden="1" width="8.83333" style="211" customWidth="1"/>
    <col min="22" max="22" hidden="1" width="8.83333" style="211" customWidth="1"/>
    <col min="23" max="23" hidden="1" width="8.83333" style="211" customWidth="1"/>
    <col min="24" max="24" hidden="1" width="8.83333" style="211" customWidth="1"/>
    <col min="25" max="25" hidden="1" width="8.83333" style="211" customWidth="1"/>
    <col min="26" max="26" hidden="1" width="8.83333" style="211" customWidth="1"/>
    <col min="27" max="27" hidden="1" width="8.83333" style="211" customWidth="1"/>
    <col min="28" max="28" hidden="1" width="8.83333" style="211" customWidth="1"/>
    <col min="29" max="29" hidden="1" width="8.83333" style="211" customWidth="1"/>
    <col min="30" max="30" hidden="1" width="8.83333" style="211" customWidth="1"/>
    <col min="31" max="31" hidden="1" width="8.83333" style="211" customWidth="1"/>
    <col min="32" max="32" hidden="1" width="8.83333" style="211" customWidth="1"/>
    <col min="33" max="33" hidden="1" width="8.83333" style="211" customWidth="1"/>
    <col min="34" max="34" hidden="1" width="8.83333" style="211" customWidth="1"/>
    <col min="35" max="35" hidden="1" width="8.83333" style="211" customWidth="1"/>
    <col min="36" max="36" hidden="1" width="8.83333" style="211" customWidth="1"/>
    <col min="37" max="37" hidden="1" width="8.83333" style="211" customWidth="1"/>
    <col min="38" max="38" hidden="1" width="8.83333" style="211" customWidth="1"/>
    <col min="39" max="39" hidden="1" width="8.83333" style="211" customWidth="1"/>
    <col min="40" max="40" hidden="1" width="8.83333" style="211" customWidth="1"/>
    <col min="41" max="41" width="8.85156" style="211" customWidth="1"/>
    <col min="42" max="42" width="8.85156" style="211" customWidth="1"/>
    <col min="43" max="43" width="8.85156" style="211" customWidth="1"/>
    <col min="44" max="44" width="8.85156" style="211" customWidth="1"/>
    <col min="45" max="45" width="8.85156" style="211" customWidth="1"/>
    <col min="46" max="46" width="8.85156" style="211" customWidth="1"/>
    <col min="47" max="47" width="8.85156" style="211" customWidth="1"/>
    <col min="48" max="48" width="8.85156" style="211" customWidth="1"/>
    <col min="49" max="49" width="8.85156" style="211" customWidth="1"/>
    <col min="50" max="50" width="8.85156" style="211" customWidth="1"/>
    <col min="51" max="51" width="8.85156" style="211" customWidth="1"/>
    <col min="52" max="52" width="8.85156" style="211" customWidth="1"/>
    <col min="53" max="53" width="8.85156" style="211" customWidth="1"/>
    <col min="54" max="54" width="8.85156" style="211" customWidth="1"/>
    <col min="55" max="55" width="8.85156" style="211" customWidth="1"/>
    <col min="56" max="56" width="3.17188" style="211" customWidth="1"/>
    <col min="57" max="57" width="8.85156" style="211" customWidth="1"/>
    <col min="58" max="256" width="8.85156" style="211" customWidth="1"/>
  </cols>
  <sheetData>
    <row r="1" ht="1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row>
    <row r="2" ht="15" customHeight="1">
      <c r="A2" s="173"/>
      <c r="B2" s="173"/>
      <c r="C2" s="173"/>
      <c r="D2" s="212">
        <v>1</v>
      </c>
      <c r="E2" s="212">
        <v>2</v>
      </c>
      <c r="F2" s="212">
        <v>3</v>
      </c>
      <c r="G2" s="212">
        <v>4</v>
      </c>
      <c r="H2" s="212">
        <v>5</v>
      </c>
      <c r="I2" s="212">
        <v>6</v>
      </c>
      <c r="J2" s="212">
        <v>7</v>
      </c>
      <c r="K2" s="212">
        <v>8</v>
      </c>
      <c r="L2" s="212">
        <v>9</v>
      </c>
      <c r="M2" s="212">
        <v>10</v>
      </c>
      <c r="N2" s="212">
        <v>11</v>
      </c>
      <c r="O2" s="212">
        <v>12</v>
      </c>
      <c r="P2" s="212">
        <v>13</v>
      </c>
      <c r="Q2" s="212">
        <v>14</v>
      </c>
      <c r="R2" s="212">
        <v>15</v>
      </c>
      <c r="S2" s="212">
        <v>16</v>
      </c>
      <c r="T2" s="212">
        <v>17</v>
      </c>
      <c r="U2" s="212">
        <v>18</v>
      </c>
      <c r="V2" s="212">
        <v>19</v>
      </c>
      <c r="W2" s="212">
        <v>20</v>
      </c>
      <c r="X2" s="212">
        <v>21</v>
      </c>
      <c r="Y2" s="212">
        <v>22</v>
      </c>
      <c r="Z2" s="212">
        <v>23</v>
      </c>
      <c r="AA2" s="212">
        <v>24</v>
      </c>
      <c r="AB2" s="212">
        <v>25</v>
      </c>
      <c r="AC2" s="212">
        <v>26</v>
      </c>
      <c r="AD2" s="212">
        <v>27</v>
      </c>
      <c r="AE2" s="212">
        <v>28</v>
      </c>
      <c r="AF2" s="212">
        <v>29</v>
      </c>
      <c r="AG2" s="212">
        <v>30</v>
      </c>
      <c r="AH2" s="212">
        <v>31</v>
      </c>
      <c r="AI2" s="212">
        <v>32</v>
      </c>
      <c r="AJ2" s="212">
        <v>33</v>
      </c>
      <c r="AK2" s="212">
        <v>34</v>
      </c>
      <c r="AL2" s="212">
        <v>35</v>
      </c>
      <c r="AM2" s="212">
        <v>36</v>
      </c>
      <c r="AN2" s="212">
        <v>37</v>
      </c>
      <c r="AO2" s="212">
        <v>38</v>
      </c>
      <c r="AP2" s="213">
        <v>39</v>
      </c>
      <c r="AQ2" s="212">
        <v>40</v>
      </c>
      <c r="AR2" s="212">
        <v>41</v>
      </c>
      <c r="AS2" s="212">
        <v>42</v>
      </c>
      <c r="AT2" s="212">
        <v>43</v>
      </c>
      <c r="AU2" s="212">
        <v>44</v>
      </c>
      <c r="AV2" s="212">
        <v>45</v>
      </c>
      <c r="AW2" s="212">
        <v>46</v>
      </c>
      <c r="AX2" s="212">
        <v>47</v>
      </c>
      <c r="AY2" s="212">
        <v>48</v>
      </c>
      <c r="AZ2" s="212">
        <v>49</v>
      </c>
      <c r="BA2" s="212">
        <v>50</v>
      </c>
      <c r="BB2" s="212">
        <v>51</v>
      </c>
      <c r="BC2" s="212">
        <v>52</v>
      </c>
      <c r="BD2" s="173"/>
      <c r="BE2" s="173"/>
    </row>
    <row r="3" ht="24" customHeight="1">
      <c r="A3" s="173"/>
      <c r="B3" s="173"/>
      <c r="C3" t="s" s="214">
        <v>493</v>
      </c>
      <c r="D3" t="s" s="215">
        <v>95</v>
      </c>
      <c r="E3" t="s" s="215">
        <v>96</v>
      </c>
      <c r="F3" t="s" s="215">
        <v>97</v>
      </c>
      <c r="G3" t="s" s="215">
        <v>98</v>
      </c>
      <c r="H3" t="s" s="215">
        <v>99</v>
      </c>
      <c r="I3" t="s" s="215">
        <v>100</v>
      </c>
      <c r="J3" t="s" s="215">
        <v>101</v>
      </c>
      <c r="K3" t="s" s="215">
        <v>102</v>
      </c>
      <c r="L3" t="s" s="215">
        <v>103</v>
      </c>
      <c r="M3" t="s" s="215">
        <v>104</v>
      </c>
      <c r="N3" t="s" s="215">
        <v>105</v>
      </c>
      <c r="O3" t="s" s="215">
        <v>106</v>
      </c>
      <c r="P3" t="s" s="215">
        <v>107</v>
      </c>
      <c r="Q3" t="s" s="215">
        <v>108</v>
      </c>
      <c r="R3" t="s" s="215">
        <v>109</v>
      </c>
      <c r="S3" t="s" s="215">
        <v>110</v>
      </c>
      <c r="T3" t="s" s="215">
        <v>111</v>
      </c>
      <c r="U3" t="s" s="215">
        <v>112</v>
      </c>
      <c r="V3" t="s" s="215">
        <v>113</v>
      </c>
      <c r="W3" t="s" s="215">
        <v>114</v>
      </c>
      <c r="X3" t="s" s="215">
        <v>115</v>
      </c>
      <c r="Y3" t="s" s="215">
        <v>116</v>
      </c>
      <c r="Z3" t="s" s="215">
        <v>117</v>
      </c>
      <c r="AA3" t="s" s="215">
        <v>118</v>
      </c>
      <c r="AB3" t="s" s="215">
        <v>119</v>
      </c>
      <c r="AC3" t="s" s="215">
        <v>120</v>
      </c>
      <c r="AD3" t="s" s="215">
        <v>121</v>
      </c>
      <c r="AE3" t="s" s="215">
        <v>122</v>
      </c>
      <c r="AF3" t="s" s="215">
        <v>123</v>
      </c>
      <c r="AG3" t="s" s="215">
        <v>124</v>
      </c>
      <c r="AH3" t="s" s="215">
        <v>125</v>
      </c>
      <c r="AI3" t="s" s="215">
        <v>126</v>
      </c>
      <c r="AJ3" t="s" s="215">
        <v>127</v>
      </c>
      <c r="AK3" t="s" s="215">
        <v>128</v>
      </c>
      <c r="AL3" t="s" s="215">
        <v>129</v>
      </c>
      <c r="AM3" t="s" s="215">
        <v>130</v>
      </c>
      <c r="AN3" t="s" s="215">
        <v>131</v>
      </c>
      <c r="AO3" t="s" s="216">
        <v>132</v>
      </c>
      <c r="AP3" t="s" s="217">
        <v>133</v>
      </c>
      <c r="AQ3" t="s" s="215">
        <v>134</v>
      </c>
      <c r="AR3" t="s" s="215">
        <v>135</v>
      </c>
      <c r="AS3" t="s" s="215">
        <v>136</v>
      </c>
      <c r="AT3" t="s" s="215">
        <v>137</v>
      </c>
      <c r="AU3" t="s" s="215">
        <v>138</v>
      </c>
      <c r="AV3" t="s" s="215">
        <v>139</v>
      </c>
      <c r="AW3" t="s" s="215">
        <v>140</v>
      </c>
      <c r="AX3" t="s" s="215">
        <v>141</v>
      </c>
      <c r="AY3" t="s" s="215">
        <v>142</v>
      </c>
      <c r="AZ3" t="s" s="215">
        <v>143</v>
      </c>
      <c r="BA3" t="s" s="215">
        <v>144</v>
      </c>
      <c r="BB3" t="s" s="215">
        <v>145</v>
      </c>
      <c r="BC3" t="s" s="215">
        <v>146</v>
      </c>
      <c r="BD3" s="218"/>
      <c r="BE3" s="173"/>
    </row>
    <row r="4" ht="15" customHeight="1">
      <c r="A4" s="173"/>
      <c r="B4" s="173"/>
      <c r="C4" t="s" s="219">
        <v>494</v>
      </c>
      <c r="D4" s="220">
        <f>'Master'!CM24+'Master'!CM142</f>
        <v>31.35044648829432</v>
      </c>
      <c r="E4" s="220">
        <f>'Master'!CN24+'Master'!CN142</f>
        <v>31.35044648829432</v>
      </c>
      <c r="F4" s="220">
        <f>'Master'!CO24+'Master'!CO142</f>
        <v>40.58121571906354</v>
      </c>
      <c r="G4" s="220">
        <f>'Master'!CP24+'Master'!CP142</f>
        <v>40.58121571906354</v>
      </c>
      <c r="H4" s="220">
        <f>'Master'!CQ24+'Master'!CQ142</f>
        <v>40.58121571906354</v>
      </c>
      <c r="I4" s="220">
        <f>'Master'!CR24+'Master'!CR142</f>
        <v>45.58121571906354</v>
      </c>
      <c r="J4" s="220">
        <f>'Master'!CS24+'Master'!CS142</f>
        <v>54.38578714763497</v>
      </c>
      <c r="K4" s="220">
        <f>'Master'!CT24+'Master'!CT142</f>
        <v>61.05245381430164</v>
      </c>
      <c r="L4" s="220">
        <f>'Master'!CU24+'Master'!CU142</f>
        <v>61.05245381430164</v>
      </c>
      <c r="M4" s="220">
        <f>'Master'!CV24+'Master'!CV142</f>
        <v>75.33078714763498</v>
      </c>
      <c r="N4" s="220">
        <f>'Master'!CW24+'Master'!CW142</f>
        <v>75.33078714763498</v>
      </c>
      <c r="O4" s="220">
        <f>'Master'!CX24+'Master'!CX142</f>
        <v>75.33078714763498</v>
      </c>
      <c r="P4" s="220">
        <f>'Master'!CY24+'Master'!CY142</f>
        <v>75.33078714763498</v>
      </c>
      <c r="Q4" s="220">
        <f>'Master'!CZ24+'Master'!CZ142</f>
        <v>81.82987689122471</v>
      </c>
      <c r="R4" s="220">
        <f>'Master'!DA24+'Master'!DA142</f>
        <v>81.82987689122471</v>
      </c>
      <c r="S4" s="220">
        <f>'Master'!DB24+'Master'!DB142</f>
        <v>62.28660766045549</v>
      </c>
      <c r="T4" s="220">
        <f>'Master'!DC24+'Master'!DC142</f>
        <v>47.28660766045549</v>
      </c>
      <c r="U4" s="220">
        <f>'Master'!DD24+'Master'!DD142</f>
        <v>59.6087933747412</v>
      </c>
      <c r="V4" s="220">
        <f>'Master'!DE24+'Master'!DE142</f>
        <v>78.12487029781812</v>
      </c>
      <c r="W4" s="220">
        <f>'Master'!DF24+'Master'!DF142</f>
        <v>68.03603696448479</v>
      </c>
      <c r="X4" s="220">
        <f>'Master'!DG24+'Master'!DG142</f>
        <v>73.76040671238395</v>
      </c>
      <c r="Y4" s="220">
        <f>'Master'!DH24+'Master'!DH142</f>
        <v>74.59328290286014</v>
      </c>
      <c r="Z4" s="220">
        <f>'Master'!DI24+'Master'!DI142</f>
        <v>80.32528290286014</v>
      </c>
      <c r="AA4" s="220">
        <f>'Master'!DJ24+'Master'!DJ142</f>
        <v>66.21041333764275</v>
      </c>
      <c r="AB4" s="220">
        <f>'Master'!DK24+'Master'!DK142</f>
        <v>60.47841333764275</v>
      </c>
      <c r="AC4" s="220">
        <f>'Master'!DL24+'Master'!DL142</f>
        <v>60.47841333764275</v>
      </c>
      <c r="AD4" s="220">
        <f>'Master'!DM24+'Master'!DM142</f>
        <v>67.54716333764274</v>
      </c>
      <c r="AE4" s="220">
        <f>'Master'!DN24+'Master'!DN142</f>
        <v>70.99436651224592</v>
      </c>
      <c r="AF4" s="220">
        <f>'Master'!DO24+'Master'!DO142</f>
        <v>79.65425540113482</v>
      </c>
      <c r="AG4" s="220">
        <f>'Master'!DP24+'Master'!DP142</f>
        <v>79.65425540113482</v>
      </c>
      <c r="AH4" s="220">
        <f>'Master'!DQ24+'Master'!DQ142</f>
        <v>79.65425540113482</v>
      </c>
      <c r="AI4" s="220">
        <f>'Master'!DR24+'Master'!DR142</f>
        <v>73.51783403361344</v>
      </c>
      <c r="AJ4" s="220">
        <f>'Master'!DS24+'Master'!DS142</f>
        <v>107.0845840336134</v>
      </c>
      <c r="AK4" s="220">
        <f>'Master'!DT24+'Master'!DT142</f>
        <v>74.77041736694677</v>
      </c>
      <c r="AL4" s="220">
        <f>'Master'!DU24+'Master'!DU142</f>
        <v>81.65504736694677</v>
      </c>
      <c r="AM4" s="220">
        <f>'Master'!DV24+'Master'!DV142</f>
        <v>104.0925473669468</v>
      </c>
      <c r="AN4" s="220">
        <f>'Master'!DW24+'Master'!DW142</f>
        <v>103.7834501447246</v>
      </c>
      <c r="AO4" s="221">
        <f>'Master'!DX24+'Master'!DX142</f>
        <v>80.39124007936509</v>
      </c>
      <c r="AP4" s="222">
        <f>'Master'!DY24+'Master'!DY142</f>
        <v>92.09780257936509</v>
      </c>
      <c r="AQ4" s="223">
        <f>'Master'!DZ24+'Master'!DZ142</f>
        <v>101.8784275793651</v>
      </c>
      <c r="AR4" s="220">
        <f>'Master'!EA24+'Master'!EA142</f>
        <v>93.65482202380953</v>
      </c>
      <c r="AS4" s="220">
        <f>'Master'!EB24+'Master'!EB142</f>
        <v>97.5714886904762</v>
      </c>
      <c r="AT4" s="220">
        <f>'Master'!EC24+'Master'!EC142</f>
        <v>116.8564791666667</v>
      </c>
      <c r="AU4" s="220">
        <f>'Master'!ED24+'Master'!ED142</f>
        <v>126.142193452381</v>
      </c>
      <c r="AV4" s="220">
        <f>'Master'!EE24+'Master'!EE142</f>
        <v>148.5064017857143</v>
      </c>
      <c r="AW4" s="220">
        <f>'Master'!EF24+'Master'!EF142</f>
        <v>157.5064017857143</v>
      </c>
      <c r="AX4" s="220">
        <f>'Master'!EG24+'Master'!EG142</f>
        <v>181.0540208333333</v>
      </c>
      <c r="AY4" s="220">
        <f>'Master'!EH24+'Master'!EH142</f>
        <v>166.4639434523809</v>
      </c>
      <c r="AZ4" s="220">
        <f>'Master'!EI24+'Master'!EI142</f>
        <v>173.0750545634921</v>
      </c>
      <c r="BA4" s="220">
        <f>'Master'!EJ24+'Master'!EJ142</f>
        <v>181.8250545634921</v>
      </c>
      <c r="BB4" s="220">
        <f>'Master'!EK24+'Master'!EK142</f>
        <v>144.6230212301587</v>
      </c>
      <c r="BC4" s="220">
        <f>'Master'!EL24+'Master'!EL142</f>
        <v>168.3305212301587</v>
      </c>
      <c r="BD4" s="224"/>
      <c r="BE4" s="225">
        <f>SUM(D4:BD4)</f>
        <v>4555.073530873015</v>
      </c>
    </row>
    <row r="5" ht="15" customHeight="1">
      <c r="A5" s="173"/>
      <c r="B5" s="173"/>
      <c r="C5" t="s" s="219">
        <v>495</v>
      </c>
      <c r="D5" s="226">
        <v>120</v>
      </c>
      <c r="E5" s="226">
        <v>120</v>
      </c>
      <c r="F5" s="226">
        <v>120</v>
      </c>
      <c r="G5" s="226">
        <v>120</v>
      </c>
      <c r="H5" s="226">
        <v>120</v>
      </c>
      <c r="I5" s="226">
        <v>120</v>
      </c>
      <c r="J5" s="226">
        <v>120</v>
      </c>
      <c r="K5" s="226">
        <v>120</v>
      </c>
      <c r="L5" s="226">
        <v>120</v>
      </c>
      <c r="M5" s="226">
        <v>120</v>
      </c>
      <c r="N5" s="226">
        <v>120</v>
      </c>
      <c r="O5" s="226">
        <v>120</v>
      </c>
      <c r="P5" s="226">
        <v>120</v>
      </c>
      <c r="Q5" s="226">
        <v>120</v>
      </c>
      <c r="R5" s="226">
        <v>120</v>
      </c>
      <c r="S5" s="226">
        <v>120</v>
      </c>
      <c r="T5" s="226">
        <v>120</v>
      </c>
      <c r="U5" s="226">
        <v>120</v>
      </c>
      <c r="V5" s="226">
        <v>120</v>
      </c>
      <c r="W5" s="226">
        <v>120</v>
      </c>
      <c r="X5" s="226">
        <v>120</v>
      </c>
      <c r="Y5" s="226">
        <v>120</v>
      </c>
      <c r="Z5" s="226">
        <v>120</v>
      </c>
      <c r="AA5" s="226">
        <v>120</v>
      </c>
      <c r="AB5" s="226">
        <v>120</v>
      </c>
      <c r="AC5" s="226">
        <v>120</v>
      </c>
      <c r="AD5" s="226">
        <v>120</v>
      </c>
      <c r="AE5" s="226">
        <v>120</v>
      </c>
      <c r="AF5" s="226">
        <v>120</v>
      </c>
      <c r="AG5" s="226">
        <v>120</v>
      </c>
      <c r="AH5" s="226">
        <v>120</v>
      </c>
      <c r="AI5" s="226">
        <v>120</v>
      </c>
      <c r="AJ5" s="226">
        <v>120</v>
      </c>
      <c r="AK5" s="226">
        <v>120</v>
      </c>
      <c r="AL5" s="226">
        <v>120</v>
      </c>
      <c r="AM5" s="226">
        <v>120</v>
      </c>
      <c r="AN5" s="226">
        <v>120</v>
      </c>
      <c r="AO5" s="227">
        <v>120</v>
      </c>
      <c r="AP5" s="228">
        <v>120</v>
      </c>
      <c r="AQ5" s="229">
        <v>120</v>
      </c>
      <c r="AR5" s="226">
        <v>120</v>
      </c>
      <c r="AS5" s="226">
        <v>120</v>
      </c>
      <c r="AT5" s="226">
        <v>120</v>
      </c>
      <c r="AU5" s="226">
        <v>120</v>
      </c>
      <c r="AV5" s="226">
        <v>120</v>
      </c>
      <c r="AW5" s="226">
        <v>120</v>
      </c>
      <c r="AX5" s="226">
        <v>120</v>
      </c>
      <c r="AY5" s="226">
        <v>120</v>
      </c>
      <c r="AZ5" s="226">
        <v>120</v>
      </c>
      <c r="BA5" s="226">
        <v>120</v>
      </c>
      <c r="BB5" s="226">
        <v>120</v>
      </c>
      <c r="BC5" s="226">
        <v>120</v>
      </c>
      <c r="BD5" s="224"/>
      <c r="BE5" s="225">
        <f>SUM(D5:BD5)</f>
        <v>6240</v>
      </c>
    </row>
    <row r="6" ht="15" customHeight="1">
      <c r="A6" s="173"/>
      <c r="B6" s="173"/>
      <c r="C6" s="173"/>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30"/>
      <c r="AQ6" s="224"/>
      <c r="AR6" s="224"/>
      <c r="AS6" s="224"/>
      <c r="AT6" s="224"/>
      <c r="AU6" s="224"/>
      <c r="AV6" s="224"/>
      <c r="AW6" s="224"/>
      <c r="AX6" s="224"/>
      <c r="AY6" s="224"/>
      <c r="AZ6" s="224"/>
      <c r="BA6" s="224"/>
      <c r="BB6" s="224"/>
      <c r="BC6" s="224"/>
      <c r="BD6" s="224"/>
      <c r="BE6" s="173"/>
    </row>
    <row r="7" ht="15" customHeight="1">
      <c r="A7" s="173"/>
      <c r="B7" s="173"/>
      <c r="C7" s="173"/>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31"/>
      <c r="AQ7" s="224"/>
      <c r="AR7" s="224"/>
      <c r="AS7" s="224"/>
      <c r="AT7" s="224"/>
      <c r="AU7" s="224"/>
      <c r="AV7" s="224"/>
      <c r="AW7" s="224"/>
      <c r="AX7" s="224"/>
      <c r="AY7" s="224"/>
      <c r="AZ7" s="224"/>
      <c r="BA7" s="224"/>
      <c r="BB7" s="224"/>
      <c r="BC7" s="224"/>
      <c r="BD7" s="224"/>
      <c r="BE7" s="173"/>
    </row>
    <row r="8" ht="15" customHeight="1">
      <c r="A8" s="173"/>
      <c r="B8" s="173"/>
      <c r="C8" t="s" s="219">
        <v>496</v>
      </c>
      <c r="D8" s="232">
        <f>D4</f>
        <v>31.35044648829432</v>
      </c>
      <c r="E8" s="232">
        <f>D8+E4</f>
        <v>62.70089297658863</v>
      </c>
      <c r="F8" s="232">
        <f>E8+F4</f>
        <v>103.2821086956522</v>
      </c>
      <c r="G8" s="232">
        <f>F8+G4</f>
        <v>143.8633244147157</v>
      </c>
      <c r="H8" s="232">
        <f>G8+H4</f>
        <v>184.4445401337793</v>
      </c>
      <c r="I8" s="232">
        <f>H8+I4</f>
        <v>230.0257558528428</v>
      </c>
      <c r="J8" s="232">
        <f>I8+J4</f>
        <v>284.4115430004778</v>
      </c>
      <c r="K8" s="232">
        <f>J8+K4</f>
        <v>345.4639968147794</v>
      </c>
      <c r="L8" s="232">
        <f>K8+L4</f>
        <v>406.5164506290811</v>
      </c>
      <c r="M8" s="232">
        <f>L8+M4</f>
        <v>481.847237776716</v>
      </c>
      <c r="N8" s="232">
        <f>M8+N4</f>
        <v>557.178024924351</v>
      </c>
      <c r="O8" s="232">
        <f>N8+O4</f>
        <v>632.508812071986</v>
      </c>
      <c r="P8" s="232">
        <f>O8+P4</f>
        <v>707.8395992196209</v>
      </c>
      <c r="Q8" s="232">
        <f>P8+Q4</f>
        <v>789.6694761108456</v>
      </c>
      <c r="R8" s="232">
        <f>Q8+R4</f>
        <v>871.4993530020703</v>
      </c>
      <c r="S8" s="232">
        <f>R8+S4</f>
        <v>933.7859606625258</v>
      </c>
      <c r="T8" s="232">
        <f>S8+T4</f>
        <v>981.0725683229813</v>
      </c>
      <c r="U8" s="232">
        <f>T8+U4</f>
        <v>1040.681361697722</v>
      </c>
      <c r="V8" s="232">
        <f>U8+V4</f>
        <v>1118.806231995541</v>
      </c>
      <c r="W8" s="232">
        <f>V8+W4</f>
        <v>1186.842268960025</v>
      </c>
      <c r="X8" s="232">
        <f>W8+X4</f>
        <v>1260.602675672409</v>
      </c>
      <c r="Y8" s="232">
        <f>X8+Y4</f>
        <v>1335.195958575270</v>
      </c>
      <c r="Z8" s="232">
        <f>Y8+Z4</f>
        <v>1415.521241478130</v>
      </c>
      <c r="AA8" s="232">
        <f>Z8+AA4</f>
        <v>1481.731654815772</v>
      </c>
      <c r="AB8" s="232">
        <f>AA8+AB4</f>
        <v>1542.210068153415</v>
      </c>
      <c r="AC8" s="232">
        <f>AB8+AC4</f>
        <v>1602.688481491058</v>
      </c>
      <c r="AD8" s="232">
        <f>AC8+AD4</f>
        <v>1670.235644828701</v>
      </c>
      <c r="AE8" s="232">
        <f>AD8+AE4</f>
        <v>1741.230011340946</v>
      </c>
      <c r="AF8" s="232">
        <f>AE8+AF4</f>
        <v>1820.884266742081</v>
      </c>
      <c r="AG8" s="232">
        <f>AF8+AG4</f>
        <v>1900.538522143216</v>
      </c>
      <c r="AH8" s="232">
        <f>AG8+AH4</f>
        <v>1980.192777544351</v>
      </c>
      <c r="AI8" s="232">
        <f>AH8+AI4</f>
        <v>2053.710611577964</v>
      </c>
      <c r="AJ8" s="232">
        <f>AI8+AJ4</f>
        <v>2160.795195611578</v>
      </c>
      <c r="AK8" s="232">
        <f>AJ8+AK4</f>
        <v>2235.565612978524</v>
      </c>
      <c r="AL8" s="232">
        <f>AK8+AL4</f>
        <v>2317.220660345471</v>
      </c>
      <c r="AM8" s="232">
        <f>AL8+AM4</f>
        <v>2421.313207712418</v>
      </c>
      <c r="AN8" s="232">
        <f>AM8+AN4</f>
        <v>2525.096657857142</v>
      </c>
      <c r="AO8" s="233">
        <f>AN8+AO4</f>
        <v>2605.487897936508</v>
      </c>
      <c r="AP8" s="234">
        <f>AO8+AP4</f>
        <v>2697.585700515873</v>
      </c>
      <c r="AQ8" s="235">
        <f>AP8+AQ4</f>
        <v>2799.464128095238</v>
      </c>
      <c r="AR8" s="232">
        <f>AQ8+AR4</f>
        <v>2893.118950119047</v>
      </c>
      <c r="AS8" s="232">
        <f>AR8+AS4</f>
        <v>2990.690438809524</v>
      </c>
      <c r="AT8" s="232">
        <f>AS8+AT4</f>
        <v>3107.546917976190</v>
      </c>
      <c r="AU8" s="232">
        <f>AT8+AU4</f>
        <v>3233.689111428571</v>
      </c>
      <c r="AV8" s="232">
        <f>AU8+AV4</f>
        <v>3382.195513214286</v>
      </c>
      <c r="AW8" s="232">
        <f>AV8+AW4</f>
        <v>3539.701915</v>
      </c>
      <c r="AX8" s="232">
        <f>AW8+AX4</f>
        <v>3720.755935833333</v>
      </c>
      <c r="AY8" s="232">
        <f>AX8+AY4</f>
        <v>3887.219879285714</v>
      </c>
      <c r="AZ8" s="232">
        <f>AY8+AZ4</f>
        <v>4060.294933849206</v>
      </c>
      <c r="BA8" s="232">
        <f>AZ8+BA4</f>
        <v>4242.119988412698</v>
      </c>
      <c r="BB8" s="232">
        <f>BA8+BB4</f>
        <v>4386.743009642857</v>
      </c>
      <c r="BC8" s="232">
        <f>BB8+BC4</f>
        <v>4555.073530873015</v>
      </c>
      <c r="BD8" s="224"/>
      <c r="BE8" s="173"/>
    </row>
    <row r="9" ht="15.75" customHeight="1">
      <c r="A9" s="173"/>
      <c r="B9" s="173"/>
      <c r="C9" t="s" s="236">
        <v>497</v>
      </c>
      <c r="D9" s="237">
        <f>D5</f>
        <v>120</v>
      </c>
      <c r="E9" s="237">
        <f>D9+E5</f>
        <v>240</v>
      </c>
      <c r="F9" s="237">
        <f>E9+F5</f>
        <v>360</v>
      </c>
      <c r="G9" s="237">
        <f>F9+G5</f>
        <v>480</v>
      </c>
      <c r="H9" s="237">
        <f>G9+H5</f>
        <v>600</v>
      </c>
      <c r="I9" s="237">
        <f>H9+I5</f>
        <v>720</v>
      </c>
      <c r="J9" s="237">
        <f>I9+J5</f>
        <v>840</v>
      </c>
      <c r="K9" s="237">
        <f>J9+K5</f>
        <v>960</v>
      </c>
      <c r="L9" s="237">
        <f>K9+L5</f>
        <v>1080</v>
      </c>
      <c r="M9" s="237">
        <f>L9+M5</f>
        <v>1200</v>
      </c>
      <c r="N9" s="237">
        <f>M9+N5</f>
        <v>1320</v>
      </c>
      <c r="O9" s="237">
        <f>N9+O5</f>
        <v>1440</v>
      </c>
      <c r="P9" s="237">
        <f>O9+P5</f>
        <v>1560</v>
      </c>
      <c r="Q9" s="237">
        <f>P9+Q5</f>
        <v>1680</v>
      </c>
      <c r="R9" s="237">
        <f>Q9+R5</f>
        <v>1800</v>
      </c>
      <c r="S9" s="237">
        <f>R9+S5</f>
        <v>1920</v>
      </c>
      <c r="T9" s="237">
        <f>S9+T5</f>
        <v>2040</v>
      </c>
      <c r="U9" s="237">
        <f>T9+U5</f>
        <v>2160</v>
      </c>
      <c r="V9" s="237">
        <f>U9+V5</f>
        <v>2280</v>
      </c>
      <c r="W9" s="237">
        <f>V9+W5</f>
        <v>2400</v>
      </c>
      <c r="X9" s="237">
        <f>W9+X5</f>
        <v>2520</v>
      </c>
      <c r="Y9" s="237">
        <f>X9+Y5</f>
        <v>2640</v>
      </c>
      <c r="Z9" s="237">
        <f>Y9+Z5</f>
        <v>2760</v>
      </c>
      <c r="AA9" s="237">
        <f>Z9+AA5</f>
        <v>2880</v>
      </c>
      <c r="AB9" s="237">
        <f>AA9+AB5</f>
        <v>3000</v>
      </c>
      <c r="AC9" s="237">
        <f>AB9+AC5</f>
        <v>3120</v>
      </c>
      <c r="AD9" s="237">
        <f>AC9+AD5</f>
        <v>3240</v>
      </c>
      <c r="AE9" s="237">
        <f>AD9+AE5</f>
        <v>3360</v>
      </c>
      <c r="AF9" s="237">
        <f>AE9+AF5</f>
        <v>3480</v>
      </c>
      <c r="AG9" s="237">
        <f>AF9+AG5</f>
        <v>3600</v>
      </c>
      <c r="AH9" s="237">
        <f>AG9+AH5</f>
        <v>3720</v>
      </c>
      <c r="AI9" s="237">
        <f>AH9+AI5</f>
        <v>3840</v>
      </c>
      <c r="AJ9" s="237">
        <f>AI9+AJ5</f>
        <v>3960</v>
      </c>
      <c r="AK9" s="237">
        <f>AJ9+AK5</f>
        <v>4080</v>
      </c>
      <c r="AL9" s="237">
        <f>AK9+AL5</f>
        <v>4200</v>
      </c>
      <c r="AM9" s="237">
        <f>AL9+AM5</f>
        <v>4320</v>
      </c>
      <c r="AN9" s="237">
        <f>AM9+AN5</f>
        <v>4440</v>
      </c>
      <c r="AO9" s="238">
        <f>AN9+AO5</f>
        <v>4560</v>
      </c>
      <c r="AP9" s="239">
        <f>AO9+AP5</f>
        <v>4680</v>
      </c>
      <c r="AQ9" s="240">
        <f>AP9+AQ5</f>
        <v>4800</v>
      </c>
      <c r="AR9" s="237">
        <f>AQ9+AR5</f>
        <v>4920</v>
      </c>
      <c r="AS9" s="237">
        <f>AR9+AS5</f>
        <v>5040</v>
      </c>
      <c r="AT9" s="237">
        <f>AS9+AT5</f>
        <v>5160</v>
      </c>
      <c r="AU9" s="237">
        <f>AT9+AU5</f>
        <v>5280</v>
      </c>
      <c r="AV9" s="237">
        <f>AU9+AV5</f>
        <v>5400</v>
      </c>
      <c r="AW9" s="237">
        <f>AV9+AW5</f>
        <v>5520</v>
      </c>
      <c r="AX9" s="237">
        <f>AW9+AX5</f>
        <v>5640</v>
      </c>
      <c r="AY9" s="237">
        <f>AX9+AY5</f>
        <v>5760</v>
      </c>
      <c r="AZ9" s="237">
        <f>AY9+AZ5</f>
        <v>5880</v>
      </c>
      <c r="BA9" s="237">
        <f>AZ9+BA5</f>
        <v>6000</v>
      </c>
      <c r="BB9" s="237">
        <f>BA9+BB5</f>
        <v>6120</v>
      </c>
      <c r="BC9" s="237">
        <f>BB9+BC5</f>
        <v>6240</v>
      </c>
      <c r="BD9" s="224"/>
      <c r="BE9" s="173"/>
    </row>
    <row r="10" ht="15.75" customHeight="1">
      <c r="A10" s="173"/>
      <c r="B10" s="173"/>
      <c r="C10" t="s" s="241">
        <v>498</v>
      </c>
      <c r="D10" s="242">
        <f>D9-D8</f>
        <v>88.64955351170568</v>
      </c>
      <c r="E10" s="242">
        <f>E9-E8</f>
        <v>177.2991070234114</v>
      </c>
      <c r="F10" s="242">
        <f>F9-F8</f>
        <v>256.7178913043479</v>
      </c>
      <c r="G10" s="242">
        <f>G9-G8</f>
        <v>336.1366755852843</v>
      </c>
      <c r="H10" s="242">
        <f>H9-H8</f>
        <v>415.5554598662208</v>
      </c>
      <c r="I10" s="242">
        <f>I9-I8</f>
        <v>489.9742441471572</v>
      </c>
      <c r="J10" s="242">
        <f>J9-J8</f>
        <v>555.5884569995222</v>
      </c>
      <c r="K10" s="242">
        <f>K9-K8</f>
        <v>614.5360031852206</v>
      </c>
      <c r="L10" s="242">
        <f>L9-L8</f>
        <v>673.4835493709189</v>
      </c>
      <c r="M10" s="242">
        <f>M9-M8</f>
        <v>718.152762223284</v>
      </c>
      <c r="N10" s="242">
        <f>N9-N8</f>
        <v>762.821975075649</v>
      </c>
      <c r="O10" s="242">
        <f>O9-O8</f>
        <v>807.491187928014</v>
      </c>
      <c r="P10" s="242">
        <f>P9-P8</f>
        <v>852.1604007803791</v>
      </c>
      <c r="Q10" s="242">
        <f>Q9-Q8</f>
        <v>890.3305238891544</v>
      </c>
      <c r="R10" s="242">
        <f>R9-R8</f>
        <v>928.5006469979297</v>
      </c>
      <c r="S10" s="242">
        <f>S9-S8</f>
        <v>986.2140393374742</v>
      </c>
      <c r="T10" s="242">
        <f>T9-T8</f>
        <v>1058.927431677019</v>
      </c>
      <c r="U10" s="242">
        <f>U9-U8</f>
        <v>1119.318638302278</v>
      </c>
      <c r="V10" s="242">
        <f>V9-V8</f>
        <v>1161.193768004459</v>
      </c>
      <c r="W10" s="242">
        <f>W9-W8</f>
        <v>1213.157731039975</v>
      </c>
      <c r="X10" s="242">
        <f>X9-X8</f>
        <v>1259.397324327591</v>
      </c>
      <c r="Y10" s="242">
        <f>Y9-Y8</f>
        <v>1304.804041424730</v>
      </c>
      <c r="Z10" s="242">
        <f>Z9-Z8</f>
        <v>1344.478758521870</v>
      </c>
      <c r="AA10" s="242">
        <f>AA9-AA8</f>
        <v>1398.268345184228</v>
      </c>
      <c r="AB10" s="242">
        <f>AB9-AB8</f>
        <v>1457.789931846585</v>
      </c>
      <c r="AC10" s="242">
        <f>AC9-AC8</f>
        <v>1517.311518508942</v>
      </c>
      <c r="AD10" s="242">
        <f>AD9-AD8</f>
        <v>1569.764355171299</v>
      </c>
      <c r="AE10" s="242">
        <f>AE9-AE8</f>
        <v>1618.769988659054</v>
      </c>
      <c r="AF10" s="242">
        <f>AF9-AF8</f>
        <v>1659.115733257919</v>
      </c>
      <c r="AG10" s="242">
        <f>AG9-AG8</f>
        <v>1699.461477856784</v>
      </c>
      <c r="AH10" s="242">
        <f>AH9-AH8</f>
        <v>1739.807222455649</v>
      </c>
      <c r="AI10" s="242">
        <f>AI9-AI8</f>
        <v>1786.289388422036</v>
      </c>
      <c r="AJ10" s="242">
        <f>AJ9-AJ8</f>
        <v>1799.204804388422</v>
      </c>
      <c r="AK10" s="242">
        <f>AK9-AK8</f>
        <v>1844.434387021476</v>
      </c>
      <c r="AL10" s="242">
        <f>AL9-AL8</f>
        <v>1882.779339654529</v>
      </c>
      <c r="AM10" s="242">
        <f>AM9-AM8</f>
        <v>1898.686792287582</v>
      </c>
      <c r="AN10" s="242">
        <f>AN9-AN8</f>
        <v>1914.903342142858</v>
      </c>
      <c r="AO10" s="243">
        <f>AO9-AO8</f>
        <v>1954.512102063492</v>
      </c>
      <c r="AP10" s="244">
        <f>AP9-AP8</f>
        <v>1982.414299484127</v>
      </c>
      <c r="AQ10" s="245">
        <f>AQ9-AQ8</f>
        <v>2000.535871904762</v>
      </c>
      <c r="AR10" s="242">
        <f>AR9-AR8</f>
        <v>2026.881049880953</v>
      </c>
      <c r="AS10" s="242">
        <f>AS9-AS8</f>
        <v>2049.309561190476</v>
      </c>
      <c r="AT10" s="242">
        <f>AT9-AT8</f>
        <v>2052.453082023810</v>
      </c>
      <c r="AU10" s="242">
        <f>AU9-AU8</f>
        <v>2046.310888571429</v>
      </c>
      <c r="AV10" s="242">
        <f>AV9-AV8</f>
        <v>2017.804486785714</v>
      </c>
      <c r="AW10" s="242">
        <f>AW9-AW8</f>
        <v>1980.298085</v>
      </c>
      <c r="AX10" s="242">
        <f>AX9-AX8</f>
        <v>1919.244064166667</v>
      </c>
      <c r="AY10" s="242">
        <f>AY9-AY8</f>
        <v>1872.780120714286</v>
      </c>
      <c r="AZ10" s="242">
        <f>AZ9-AZ8</f>
        <v>1819.705066150794</v>
      </c>
      <c r="BA10" s="242">
        <f>BA9-BA8</f>
        <v>1757.880011587302</v>
      </c>
      <c r="BB10" s="242">
        <f>BB9-BB8</f>
        <v>1733.256990357143</v>
      </c>
      <c r="BC10" s="242">
        <f>BC9-BC8</f>
        <v>1684.926469126985</v>
      </c>
      <c r="BD10" s="173"/>
      <c r="BE10" s="173"/>
    </row>
    <row r="11" ht="1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246"/>
      <c r="AQ11" s="173"/>
      <c r="AR11" s="173"/>
      <c r="AS11" s="173"/>
      <c r="AT11" s="173"/>
      <c r="AU11" s="173"/>
      <c r="AV11" s="173"/>
      <c r="AW11" s="173"/>
      <c r="AX11" s="173"/>
      <c r="AY11" s="173"/>
      <c r="AZ11" s="173"/>
      <c r="BA11" s="173"/>
      <c r="BB11" s="173"/>
      <c r="BC11" s="173"/>
      <c r="BD11" s="173"/>
      <c r="BE11" s="173"/>
    </row>
    <row r="12" ht="15" customHeight="1">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row>
    <row r="13" ht="15" customHeight="1">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row>
    <row r="14" ht="15" customHeight="1">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row>
    <row r="15" ht="15" customHeight="1">
      <c r="A15" s="173"/>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row>
    <row r="16" ht="1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row>
    <row r="17" ht="1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row>
    <row r="18" ht="15"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row>
    <row r="19" ht="1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row>
    <row r="20" ht="1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row>
    <row r="21" ht="1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row>
    <row r="22" ht="1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row>
    <row r="23" ht="1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row>
    <row r="24" ht="1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row>
    <row r="25" ht="1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row>
    <row r="26" ht="1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row>
    <row r="27" ht="1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row>
    <row r="28" ht="1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row>
    <row r="29" ht="1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row>
    <row r="30" ht="1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row>
    <row r="31" ht="1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row>
    <row r="32" ht="15.75" customHeight="1">
      <c r="A32" s="173"/>
      <c r="B32" t="s" s="247">
        <v>499</v>
      </c>
      <c r="C32" s="178"/>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row>
    <row r="33" ht="15" customHeight="1">
      <c r="A33" s="248"/>
      <c r="B33" t="s" s="249">
        <v>500</v>
      </c>
      <c r="C33" s="250">
        <f>BE5</f>
        <v>6240</v>
      </c>
      <c r="D33" s="251"/>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251"/>
      <c r="AP33" s="173"/>
      <c r="AQ33" s="173"/>
      <c r="AR33" s="173"/>
      <c r="AS33" s="173"/>
      <c r="AT33" s="173"/>
      <c r="AU33" s="173"/>
      <c r="AV33" s="173"/>
      <c r="AW33" s="173"/>
      <c r="AX33" s="173"/>
      <c r="AY33" s="173"/>
      <c r="AZ33" s="173"/>
      <c r="BA33" s="173"/>
      <c r="BB33" s="173"/>
      <c r="BC33" s="173"/>
      <c r="BD33" s="173"/>
      <c r="BE33" s="173"/>
    </row>
    <row r="34" ht="15" customHeight="1">
      <c r="A34" s="248"/>
      <c r="B34" t="s" s="252">
        <v>501</v>
      </c>
      <c r="C34" s="253">
        <f>BC2-AK2</f>
        <v>18</v>
      </c>
      <c r="D34" s="251"/>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251"/>
      <c r="AP34" s="173"/>
      <c r="AQ34" s="173"/>
      <c r="AR34" s="173"/>
      <c r="AS34" s="173"/>
      <c r="AT34" s="173"/>
      <c r="AU34" s="173"/>
      <c r="AV34" s="173"/>
      <c r="AW34" s="173"/>
      <c r="AX34" s="173"/>
      <c r="AY34" s="173"/>
      <c r="AZ34" s="173"/>
      <c r="BA34" s="173"/>
      <c r="BB34" s="173"/>
      <c r="BC34" s="173"/>
      <c r="BD34" s="173"/>
      <c r="BE34" s="173"/>
    </row>
    <row r="35" ht="15" customHeight="1">
      <c r="A35" s="248"/>
      <c r="B35" t="s" s="252">
        <v>502</v>
      </c>
      <c r="C35" s="254">
        <f>(SUM('Master'!G3:G22)+SUM('Master'!G116:G127))/1000</f>
        <v>2661.42139</v>
      </c>
      <c r="D35" s="251"/>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255"/>
      <c r="AH35" s="173"/>
      <c r="AI35" s="173"/>
      <c r="AJ35" s="173"/>
      <c r="AK35" s="173"/>
      <c r="AL35" s="173"/>
      <c r="AM35" s="173"/>
      <c r="AN35" s="173"/>
      <c r="AO35" s="251"/>
      <c r="AP35" s="173"/>
      <c r="AQ35" s="173"/>
      <c r="AR35" s="173"/>
      <c r="AS35" s="173"/>
      <c r="AT35" s="173"/>
      <c r="AU35" s="173"/>
      <c r="AV35" s="173"/>
      <c r="AW35" s="173"/>
      <c r="AX35" s="173"/>
      <c r="AY35" s="173"/>
      <c r="AZ35" s="173"/>
      <c r="BA35" s="173"/>
      <c r="BB35" s="173"/>
      <c r="BC35" s="173"/>
      <c r="BD35" s="173"/>
      <c r="BE35" s="173"/>
    </row>
    <row r="36" ht="15.75" customHeight="1">
      <c r="A36" s="248"/>
      <c r="B36" t="s" s="256">
        <v>503</v>
      </c>
      <c r="C36" s="257">
        <f>(SUM('Master'!DU25:EL25))</f>
        <v>777.938492063492</v>
      </c>
      <c r="D36" s="251"/>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251"/>
      <c r="AP36" s="173"/>
      <c r="AQ36" s="173"/>
      <c r="AR36" s="173"/>
      <c r="AS36" s="173"/>
      <c r="AT36" s="173"/>
      <c r="AU36" s="173"/>
      <c r="AV36" s="173"/>
      <c r="AW36" s="173"/>
      <c r="AX36" s="173"/>
      <c r="AY36" s="173"/>
      <c r="AZ36" s="173"/>
      <c r="BA36" s="173"/>
      <c r="BB36" s="173"/>
      <c r="BC36" s="173"/>
      <c r="BD36" s="173"/>
      <c r="BE36" s="173"/>
    </row>
    <row r="37" ht="15" customHeight="1">
      <c r="A37" s="248"/>
      <c r="B37" t="s" s="249">
        <v>504</v>
      </c>
      <c r="C37" s="258">
        <f>C35+C36</f>
        <v>3439.359882063492</v>
      </c>
      <c r="D37" s="251"/>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251"/>
      <c r="AP37" s="173"/>
      <c r="AQ37" s="173"/>
      <c r="AR37" s="173"/>
      <c r="AS37" s="173"/>
      <c r="AT37" s="173"/>
      <c r="AU37" s="173"/>
      <c r="AV37" s="173"/>
      <c r="AW37" s="173"/>
      <c r="AX37" s="173"/>
      <c r="AY37" s="173"/>
      <c r="AZ37" s="173"/>
      <c r="BA37" s="173"/>
      <c r="BB37" s="173"/>
      <c r="BC37" s="173"/>
      <c r="BD37" s="173"/>
      <c r="BE37" s="173"/>
    </row>
    <row r="38" ht="15" customHeight="1">
      <c r="A38" s="248"/>
      <c r="B38" s="259"/>
      <c r="C38" s="260"/>
      <c r="D38" s="251"/>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251"/>
      <c r="AP38" s="173"/>
      <c r="AQ38" s="173"/>
      <c r="AR38" s="173"/>
      <c r="AS38" s="173"/>
      <c r="AT38" s="173"/>
      <c r="AU38" s="173"/>
      <c r="AV38" s="173"/>
      <c r="AW38" s="173"/>
      <c r="AX38" s="173"/>
      <c r="AY38" s="173"/>
      <c r="AZ38" s="173"/>
      <c r="BA38" s="173"/>
      <c r="BB38" s="173"/>
      <c r="BC38" s="173"/>
      <c r="BD38" s="173"/>
      <c r="BE38" s="173"/>
    </row>
    <row r="39" ht="15" customHeight="1">
      <c r="A39" s="248"/>
      <c r="B39" t="s" s="252">
        <v>505</v>
      </c>
      <c r="C39" s="261">
        <f>C33-C37</f>
        <v>2800.640117936508</v>
      </c>
      <c r="D39" s="251"/>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251"/>
      <c r="AP39" s="173"/>
      <c r="AQ39" s="173"/>
      <c r="AR39" s="173"/>
      <c r="AS39" s="173"/>
      <c r="AT39" s="173"/>
      <c r="AU39" s="173"/>
      <c r="AV39" s="173"/>
      <c r="AW39" s="173"/>
      <c r="AX39" s="173"/>
      <c r="AY39" s="173"/>
      <c r="AZ39" s="173"/>
      <c r="BA39" s="173"/>
      <c r="BB39" s="173"/>
      <c r="BC39" s="173"/>
      <c r="BD39" s="173"/>
      <c r="BE39" s="173"/>
    </row>
    <row r="40" ht="15.75" customHeight="1">
      <c r="A40" s="248"/>
      <c r="B40" t="s" s="256">
        <v>506</v>
      </c>
      <c r="C40" s="257">
        <f>C39/C34</f>
        <v>155.5911176631393</v>
      </c>
      <c r="D40" s="251"/>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251"/>
      <c r="AP40" s="173"/>
      <c r="AQ40" s="173"/>
      <c r="AR40" s="173"/>
      <c r="AS40" s="173"/>
      <c r="AT40" s="173"/>
      <c r="AU40" s="173"/>
      <c r="AV40" s="173"/>
      <c r="AW40" s="173"/>
      <c r="AX40" s="173"/>
      <c r="AY40" s="173"/>
      <c r="AZ40" s="173"/>
      <c r="BA40" s="173"/>
      <c r="BB40" s="173"/>
      <c r="BC40" s="173"/>
      <c r="BD40" s="173"/>
      <c r="BE40" s="173"/>
    </row>
  </sheetData>
  <pageMargins left="0.7" right="0.7" top="0.75" bottom="0.75" header="0.3" footer="0.3"/>
  <pageSetup firstPageNumber="1" fitToHeight="1" fitToWidth="1" scale="58" useFirstPageNumber="0" orientation="landscape"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BB43"/>
  <sheetViews>
    <sheetView workbookViewId="0" showGridLines="0" defaultGridColor="1"/>
  </sheetViews>
  <sheetFormatPr defaultColWidth="8.83333" defaultRowHeight="15" customHeight="1" outlineLevelRow="0" outlineLevelCol="0"/>
  <cols>
    <col min="1" max="1" width="16" style="262" customWidth="1"/>
    <col min="2" max="2" width="8.85156" style="262" customWidth="1"/>
    <col min="3" max="3" width="8.85156" style="262" customWidth="1"/>
    <col min="4" max="4" width="8.85156" style="262" customWidth="1"/>
    <col min="5" max="5" width="8.85156" style="262" customWidth="1"/>
    <col min="6" max="6" width="8.85156" style="262" customWidth="1"/>
    <col min="7" max="7" width="8.85156" style="262" customWidth="1"/>
    <col min="8" max="8" width="8.85156" style="262" customWidth="1"/>
    <col min="9" max="9" width="8.85156" style="262" customWidth="1"/>
    <col min="10" max="10" width="8.85156" style="262" customWidth="1"/>
    <col min="11" max="11" width="8.85156" style="262" customWidth="1"/>
    <col min="12" max="12" width="8.85156" style="262" customWidth="1"/>
    <col min="13" max="13" width="8.85156" style="262" customWidth="1"/>
    <col min="14" max="14" width="8.85156" style="262" customWidth="1"/>
    <col min="15" max="15" width="8.85156" style="262" customWidth="1"/>
    <col min="16" max="16" width="8.85156" style="262" customWidth="1"/>
    <col min="17" max="17" width="8.85156" style="262" customWidth="1"/>
    <col min="18" max="18" width="8.85156" style="262" customWidth="1"/>
    <col min="19" max="19" width="8.85156" style="262" customWidth="1"/>
    <col min="20" max="20" width="8.85156" style="262" customWidth="1"/>
    <col min="21" max="21" width="8.85156" style="262" customWidth="1"/>
    <col min="22" max="22" width="8.85156" style="262" customWidth="1"/>
    <col min="23" max="23" width="8.85156" style="262" customWidth="1"/>
    <col min="24" max="24" width="8.85156" style="262" customWidth="1"/>
    <col min="25" max="25" width="8.85156" style="262" customWidth="1"/>
    <col min="26" max="26" width="8.85156" style="262" customWidth="1"/>
    <col min="27" max="27" width="8.85156" style="262" customWidth="1"/>
    <col min="28" max="28" width="8.85156" style="262" customWidth="1"/>
    <col min="29" max="29" width="8.85156" style="262" customWidth="1"/>
    <col min="30" max="30" width="8.85156" style="262" customWidth="1"/>
    <col min="31" max="31" width="8.85156" style="262" customWidth="1"/>
    <col min="32" max="32" width="8.85156" style="262" customWidth="1"/>
    <col min="33" max="33" width="8.85156" style="262" customWidth="1"/>
    <col min="34" max="34" width="8.85156" style="262" customWidth="1"/>
    <col min="35" max="35" width="8.85156" style="262" customWidth="1"/>
    <col min="36" max="36" width="8.85156" style="262" customWidth="1"/>
    <col min="37" max="37" width="8.85156" style="262" customWidth="1"/>
    <col min="38" max="38" width="8.85156" style="262" customWidth="1"/>
    <col min="39" max="39" width="8.85156" style="262" customWidth="1"/>
    <col min="40" max="40" width="8.85156" style="262" customWidth="1"/>
    <col min="41" max="41" width="8.85156" style="262" customWidth="1"/>
    <col min="42" max="42" width="8.85156" style="262" customWidth="1"/>
    <col min="43" max="43" width="8.85156" style="262" customWidth="1"/>
    <col min="44" max="44" width="8.85156" style="262" customWidth="1"/>
    <col min="45" max="45" width="8.85156" style="262" customWidth="1"/>
    <col min="46" max="46" width="8.85156" style="262" customWidth="1"/>
    <col min="47" max="47" width="8.85156" style="262" customWidth="1"/>
    <col min="48" max="48" width="8.85156" style="262" customWidth="1"/>
    <col min="49" max="49" width="8.85156" style="262" customWidth="1"/>
    <col min="50" max="50" width="8.85156" style="262" customWidth="1"/>
    <col min="51" max="51" width="8.85156" style="262" customWidth="1"/>
    <col min="52" max="52" width="8.85156" style="262" customWidth="1"/>
    <col min="53" max="53" width="8.85156" style="262" customWidth="1"/>
    <col min="54" max="54" width="8.85156" style="262" customWidth="1"/>
    <col min="55" max="256" width="8.85156" style="262" customWidth="1"/>
  </cols>
  <sheetData>
    <row r="1" ht="25.5" customHeight="1">
      <c r="A1" t="s" s="263">
        <v>508</v>
      </c>
      <c r="B1" t="s" s="264">
        <v>94</v>
      </c>
      <c r="C1" t="s" s="264">
        <v>95</v>
      </c>
      <c r="D1" t="s" s="264">
        <v>96</v>
      </c>
      <c r="E1" t="s" s="264">
        <v>97</v>
      </c>
      <c r="F1" t="s" s="264">
        <v>98</v>
      </c>
      <c r="G1" t="s" s="264">
        <v>99</v>
      </c>
      <c r="H1" t="s" s="264">
        <v>100</v>
      </c>
      <c r="I1" t="s" s="264">
        <v>101</v>
      </c>
      <c r="J1" t="s" s="264">
        <v>102</v>
      </c>
      <c r="K1" t="s" s="264">
        <v>103</v>
      </c>
      <c r="L1" t="s" s="264">
        <v>104</v>
      </c>
      <c r="M1" t="s" s="264">
        <v>105</v>
      </c>
      <c r="N1" t="s" s="264">
        <v>106</v>
      </c>
      <c r="O1" t="s" s="264">
        <v>107</v>
      </c>
      <c r="P1" t="s" s="264">
        <v>108</v>
      </c>
      <c r="Q1" t="s" s="264">
        <v>109</v>
      </c>
      <c r="R1" t="s" s="264">
        <v>110</v>
      </c>
      <c r="S1" t="s" s="264">
        <v>111</v>
      </c>
      <c r="T1" t="s" s="264">
        <v>112</v>
      </c>
      <c r="U1" t="s" s="264">
        <v>113</v>
      </c>
      <c r="V1" t="s" s="264">
        <v>114</v>
      </c>
      <c r="W1" t="s" s="264">
        <v>115</v>
      </c>
      <c r="X1" t="s" s="264">
        <v>116</v>
      </c>
      <c r="Y1" t="s" s="264">
        <v>117</v>
      </c>
      <c r="Z1" t="s" s="264">
        <v>118</v>
      </c>
      <c r="AA1" t="s" s="264">
        <v>119</v>
      </c>
      <c r="AB1" t="s" s="264">
        <v>120</v>
      </c>
      <c r="AC1" t="s" s="264">
        <v>121</v>
      </c>
      <c r="AD1" t="s" s="264">
        <v>122</v>
      </c>
      <c r="AE1" t="s" s="264">
        <v>123</v>
      </c>
      <c r="AF1" t="s" s="264">
        <v>124</v>
      </c>
      <c r="AG1" t="s" s="264">
        <v>125</v>
      </c>
      <c r="AH1" t="s" s="264">
        <v>126</v>
      </c>
      <c r="AI1" t="s" s="264">
        <v>127</v>
      </c>
      <c r="AJ1" t="s" s="264">
        <v>128</v>
      </c>
      <c r="AK1" t="s" s="264">
        <v>129</v>
      </c>
      <c r="AL1" t="s" s="264">
        <v>130</v>
      </c>
      <c r="AM1" t="s" s="264">
        <v>131</v>
      </c>
      <c r="AN1" t="s" s="264">
        <v>132</v>
      </c>
      <c r="AO1" t="s" s="264">
        <v>133</v>
      </c>
      <c r="AP1" t="s" s="264">
        <v>134</v>
      </c>
      <c r="AQ1" t="s" s="264">
        <v>135</v>
      </c>
      <c r="AR1" t="s" s="264">
        <v>136</v>
      </c>
      <c r="AS1" t="s" s="264">
        <v>137</v>
      </c>
      <c r="AT1" t="s" s="264">
        <v>138</v>
      </c>
      <c r="AU1" t="s" s="264">
        <v>139</v>
      </c>
      <c r="AV1" t="s" s="264">
        <v>140</v>
      </c>
      <c r="AW1" t="s" s="264">
        <v>141</v>
      </c>
      <c r="AX1" t="s" s="264">
        <v>142</v>
      </c>
      <c r="AY1" t="s" s="264">
        <v>143</v>
      </c>
      <c r="AZ1" t="s" s="264">
        <v>144</v>
      </c>
      <c r="BA1" t="s" s="264">
        <v>145</v>
      </c>
      <c r="BB1" t="s" s="264">
        <v>146</v>
      </c>
    </row>
    <row r="2" ht="15" customHeight="1">
      <c r="A2" t="s" s="265">
        <v>509</v>
      </c>
      <c r="B2" s="266">
        <f>SUMIF('Master'!$F3:$F280,"CC",'Master'!CM3:CM280)</f>
        <v>0</v>
      </c>
      <c r="C2" s="266">
        <f>SUMIF('Master'!$F3:$F280,"CC",'Master'!CN3:CN280)</f>
        <v>0</v>
      </c>
      <c r="D2" s="266">
        <f>SUMIF('Master'!$F3:$F280,"CC",'Master'!CO3:CO280)</f>
        <v>0</v>
      </c>
      <c r="E2" s="266">
        <f>SUMIF('Master'!$F3:$F280,"CC",'Master'!CP3:CP280)</f>
        <v>0</v>
      </c>
      <c r="F2" s="266">
        <f>SUMIF('Master'!$F3:$F280,"CC",'Master'!CQ3:CQ280)</f>
        <v>0</v>
      </c>
      <c r="G2" s="266">
        <f>SUMIF('Master'!$F3:$F280,"CC",'Master'!CR3:CR280)</f>
        <v>0</v>
      </c>
      <c r="H2" s="266">
        <f>SUMIF('Master'!$F3:$F280,"CC",'Master'!CS3:CS280)</f>
        <v>0</v>
      </c>
      <c r="I2" s="266">
        <f>SUMIF('Master'!$F3:$F280,"CC",'Master'!CT3:CT280)</f>
        <v>0</v>
      </c>
      <c r="J2" s="266">
        <f>SUMIF('Master'!$F3:$F280,"CC",'Master'!CU3:CU280)</f>
        <v>0</v>
      </c>
      <c r="K2" s="266">
        <f>SUMIF('Master'!$F3:$F280,"CC",'Master'!CV3:CV280)</f>
        <v>0</v>
      </c>
      <c r="L2" s="266">
        <f>SUMIF('Master'!$F3:$F280,"CC",'Master'!CW3:CW280)</f>
        <v>0</v>
      </c>
      <c r="M2" s="266">
        <f>SUMIF('Master'!$F3:$F280,"CC",'Master'!CX3:CX280)</f>
        <v>0</v>
      </c>
      <c r="N2" s="266">
        <f>SUMIF('Master'!$F3:$F280,"CC",'Master'!CY3:CY280)</f>
        <v>0</v>
      </c>
      <c r="O2" s="266">
        <f>SUMIF('Master'!$F3:$F280,"CC",'Master'!CZ3:CZ280)</f>
        <v>0</v>
      </c>
      <c r="P2" s="266">
        <f>SUMIF('Master'!$F3:$F280,"CC",'Master'!DA3:DA280)</f>
        <v>0</v>
      </c>
      <c r="Q2" s="266">
        <f>SUMIF('Master'!$F3:$F280,"CC",'Master'!DB3:DB280)</f>
        <v>0</v>
      </c>
      <c r="R2" s="266">
        <f>SUMIF('Master'!$F3:$F280,"CC",'Master'!DC3:DC280)</f>
        <v>0</v>
      </c>
      <c r="S2" s="266">
        <f>SUMIF('Master'!$F3:$F280,"CC",'Master'!DD3:DD280)</f>
        <v>0</v>
      </c>
      <c r="T2" s="266">
        <f>SUMIF('Master'!$F3:$F280,"CC",'Master'!DE3:DE280)</f>
        <v>0</v>
      </c>
      <c r="U2" s="266">
        <f>SUMIF('Master'!$F3:$F280,"CC",'Master'!DF3:DF280)</f>
        <v>0</v>
      </c>
      <c r="V2" s="266">
        <f>SUMIF('Master'!$F3:$F280,"CC",'Master'!DG3:DG280)</f>
        <v>0</v>
      </c>
      <c r="W2" s="266">
        <f>SUMIF('Master'!$F3:$F280,"CC",'Master'!DH3:DH280)</f>
        <v>13.23380952380952</v>
      </c>
      <c r="X2" s="266">
        <f>SUMIF('Master'!$F3:$F280,"CC",'Master'!DI3:DI280)</f>
        <v>13.23380952380952</v>
      </c>
      <c r="Y2" s="266">
        <f>SUMIF('Master'!$F3:$F280,"CC",'Master'!DJ3:DJ280)</f>
        <v>13.23380952380952</v>
      </c>
      <c r="Z2" s="266">
        <f>SUMIF('Master'!$F3:$F280,"CC",'Master'!DK3:DK280)</f>
        <v>13.23380952380952</v>
      </c>
      <c r="AA2" s="266">
        <f>SUMIF('Master'!$F3:$F280,"CC",'Master'!DL3:DL280)</f>
        <v>13.23380952380952</v>
      </c>
      <c r="AB2" s="266">
        <f>SUMIF('Master'!$F3:$F280,"CC",'Master'!DM3:DM280)</f>
        <v>13.23380952380952</v>
      </c>
      <c r="AC2" s="266">
        <f>SUMIF('Master'!$F3:$F280,"CC",'Master'!DN3:DN280)</f>
        <v>13.23380952380952</v>
      </c>
      <c r="AD2" s="266">
        <f>SUMIF('Master'!$F3:$F280,"CC",'Master'!DO3:DO280)</f>
        <v>13.23380952380952</v>
      </c>
      <c r="AE2" s="266">
        <f>SUMIF('Master'!$F3:$F280,"CC",'Master'!DP3:DP280)</f>
        <v>13.23380952380952</v>
      </c>
      <c r="AF2" s="266">
        <f>SUMIF('Master'!$F3:$F280,"CC",'Master'!DQ3:DQ280)</f>
        <v>13.23380952380952</v>
      </c>
      <c r="AG2" s="266">
        <f>SUMIF('Master'!$F3:$F280,"CC",'Master'!DR3:DR280)</f>
        <v>23.08236507936508</v>
      </c>
      <c r="AH2" s="266">
        <f>SUMIF('Master'!$F3:$F280,"CC",'Master'!DS3:DS280)</f>
        <v>31.32611507936508</v>
      </c>
      <c r="AI2" s="266">
        <f>SUMIF('Master'!$F3:$F280,"CC",'Master'!DT3:DT280)</f>
        <v>34.09278174603175</v>
      </c>
      <c r="AJ2" s="266">
        <f>SUMIF('Master'!$F3:$F280,"CC",'Master'!DU3:DU280)</f>
        <v>48.04616174603175</v>
      </c>
      <c r="AK2" s="266">
        <f>SUMIF('Master'!$F3:$F280,"CC",'Master'!DV3:DV280)</f>
        <v>74.89216174603175</v>
      </c>
      <c r="AL2" s="266">
        <f>SUMIF('Master'!$F3:$F280,"CC",'Master'!DW3:DW280)</f>
        <v>80.59462007936509</v>
      </c>
      <c r="AM2" s="266">
        <f>SUMIF('Master'!$F3:$F280,"CC",'Master'!DX3:DX280)</f>
        <v>80.39124007936509</v>
      </c>
      <c r="AN2" s="266">
        <f>SUMIF('Master'!$F3:$F280,"CC",'Master'!DY3:DY280)</f>
        <v>92.09780257936509</v>
      </c>
      <c r="AO2" s="266">
        <f>SUMIF('Master'!$F3:$F280,"CC",'Master'!DZ3:DZ280)</f>
        <v>101.8784275793651</v>
      </c>
      <c r="AP2" s="266">
        <f>SUMIF('Master'!$F3:$F280,"CC",'Master'!EA3:EA280)</f>
        <v>93.65482202380953</v>
      </c>
      <c r="AQ2" s="266">
        <f>SUMIF('Master'!$F3:$F280,"CC",'Master'!EB3:EB280)</f>
        <v>97.5714886904762</v>
      </c>
      <c r="AR2" s="266">
        <f>SUMIF('Master'!$F3:$F280,"CC",'Master'!EC3:EC280)</f>
        <v>97.02314583333334</v>
      </c>
      <c r="AS2" s="266">
        <f>SUMIF('Master'!$F3:$F280,"CC",'Master'!ED3:ED280)</f>
        <v>97.02314583333334</v>
      </c>
      <c r="AT2" s="266">
        <f>SUMIF('Master'!$F3:$F280,"CC",'Master'!EE3:EE280)</f>
        <v>88.55402083333334</v>
      </c>
      <c r="AU2" s="266">
        <f>SUMIF('Master'!$F3:$F280,"CC",'Master'!EF3:EF280)</f>
        <v>88.55402083333334</v>
      </c>
      <c r="AV2" s="266">
        <f>SUMIF('Master'!$F3:$F280,"CC",'Master'!EG3:EG280)</f>
        <v>80.05402083333334</v>
      </c>
      <c r="AW2" s="266">
        <f>SUMIF('Master'!$F3:$F280,"CC",'Master'!EH3:EH280)</f>
        <v>51.17822916666667</v>
      </c>
      <c r="AX2" s="266">
        <f>SUMIF('Master'!$F3:$F280,"CC",'Master'!EI3:EI280)</f>
        <v>51.17822916666667</v>
      </c>
      <c r="AY2" s="266">
        <f>SUMIF('Master'!$F3:$F280,"CC",'Master'!EJ3:EJ280)</f>
        <v>51.17822916666667</v>
      </c>
      <c r="AZ2" s="266">
        <f>SUMIF('Master'!$F3:$F280,"CC",'Master'!EK3:EK280)</f>
        <v>41.30952916666666</v>
      </c>
      <c r="BA2" s="266">
        <f>SUMIF('Master'!$F3:$F280,"CC",'Master'!EL3:EL280)</f>
        <v>24.39202916666667</v>
      </c>
      <c r="BB2" s="266">
        <f>SUMIF('Master'!$F3:$F280,"CC",'Master'!EM3:EM280)</f>
        <v>24.39202916666667</v>
      </c>
    </row>
    <row r="3" ht="15" customHeight="1">
      <c r="A3" t="s" s="265">
        <v>510</v>
      </c>
      <c r="B3" s="266">
        <f>SUM('Master'!CM3:CM346)</f>
        <v>161.1554227870081</v>
      </c>
      <c r="C3" s="266">
        <f>SUM('Master'!CN3:CN346)</f>
        <v>161.1554227870081</v>
      </c>
      <c r="D3" s="266">
        <f>SUM('Master'!CO3:CO346)</f>
        <v>179.6169612485466</v>
      </c>
      <c r="E3" s="266">
        <f>SUM('Master'!CP3:CP346)</f>
        <v>175.2419612485466</v>
      </c>
      <c r="F3" s="266">
        <f>SUM('Master'!CQ3:CQ346)</f>
        <v>152.6131612485466</v>
      </c>
      <c r="G3" s="266">
        <f>SUM('Master'!CR3:CR346)</f>
        <v>135.6067474554431</v>
      </c>
      <c r="H3" s="266">
        <f>SUM('Master'!CS3:CS346)</f>
        <v>154.0492236459193</v>
      </c>
      <c r="I3" s="266">
        <f>SUM('Master'!CT3:CT346)</f>
        <v>154.381693342889</v>
      </c>
      <c r="J3" s="266">
        <f>SUM('Master'!CU3:CU346)</f>
        <v>164.381693342889</v>
      </c>
      <c r="K3" s="266">
        <f>SUM('Master'!CV3:CV346)</f>
        <v>182.2240742952699</v>
      </c>
      <c r="L3" s="266">
        <f>SUM('Master'!CW3:CW346)</f>
        <v>182.2240742952699</v>
      </c>
      <c r="M3" s="266">
        <f>SUM('Master'!CX3:CX346)</f>
        <v>178.161574295270</v>
      </c>
      <c r="N3" s="266">
        <f>SUM('Master'!CY3:CY346)</f>
        <v>170.661574295270</v>
      </c>
      <c r="O3" s="266">
        <f>SUM('Master'!CZ3:CZ346)</f>
        <v>183.6597537824494</v>
      </c>
      <c r="P3" s="266">
        <f>SUM('Master'!DA3:DA346)</f>
        <v>198.8068126059788</v>
      </c>
      <c r="Q3" s="266">
        <f>SUM('Master'!DB3:DB346)</f>
        <v>149.7202741444404</v>
      </c>
      <c r="R3" s="266">
        <f>SUM('Master'!DC3:DC346)</f>
        <v>109.7202741444404</v>
      </c>
      <c r="S3" s="266">
        <f>SUM('Master'!DD3:DD346)</f>
        <v>134.3646455730118</v>
      </c>
      <c r="T3" s="266">
        <f>SUM('Master'!DE3:DE346)</f>
        <v>192.1110851334514</v>
      </c>
      <c r="U3" s="266">
        <f>SUM('Master'!DF3:DF346)</f>
        <v>171.9334184667847</v>
      </c>
      <c r="V3" s="266">
        <f>SUM('Master'!DG3:DG346)</f>
        <v>183.3821579625831</v>
      </c>
      <c r="W3" s="266">
        <f>SUM('Master'!DH3:DH346)</f>
        <v>198.2817198673449</v>
      </c>
      <c r="X3" s="266">
        <f>SUM('Master'!DI3:DI346)</f>
        <v>209.7457198673449</v>
      </c>
      <c r="Y3" s="266">
        <f>SUM('Master'!DJ3:DJ346)</f>
        <v>174.0159807369102</v>
      </c>
      <c r="Z3" s="266">
        <f>SUM('Master'!DK3:DK346)</f>
        <v>162.5519807369102</v>
      </c>
      <c r="AA3" s="266">
        <f>SUM('Master'!DL3:DL346)</f>
        <v>154.9049219133807</v>
      </c>
      <c r="AB3" s="266">
        <f>SUM('Master'!DM3:DM346)</f>
        <v>169.0424219133807</v>
      </c>
      <c r="AC3" s="266">
        <f>SUM('Master'!DN3:DN346)</f>
        <v>192.6034949292538</v>
      </c>
      <c r="AD3" s="266">
        <f>SUM('Master'!DO3:DO346)</f>
        <v>209.9232727070316</v>
      </c>
      <c r="AE3" s="266">
        <f>SUM('Master'!DP3:DP346)</f>
        <v>218.6732727070316</v>
      </c>
      <c r="AF3" s="266">
        <f>SUM('Master'!DQ3:DQ346)</f>
        <v>227.0066060403649</v>
      </c>
      <c r="AG3" s="266">
        <f>SUM('Master'!DR3:DR346)</f>
        <v>224.5823188608777</v>
      </c>
      <c r="AH3" s="266">
        <f>SUM('Master'!DS3:DS346)</f>
        <v>289.2452831465919</v>
      </c>
      <c r="AI3" s="266">
        <f>SUM('Master'!DT3:DT346)</f>
        <v>209.050283146592</v>
      </c>
      <c r="AJ3" s="266">
        <f>SUM('Master'!DU3:DU346)</f>
        <v>236.772923146592</v>
      </c>
      <c r="AK3" s="266">
        <f>SUM('Master'!DV3:DV346)</f>
        <v>308.493923146592</v>
      </c>
      <c r="AL3" s="266">
        <f>SUM('Master'!DW3:DW346)</f>
        <v>313.8162822735761</v>
      </c>
      <c r="AM3" s="266">
        <f>SUM('Master'!DX3:DX346)</f>
        <v>266.6499107142857</v>
      </c>
      <c r="AN3" s="266">
        <f>SUM('Master'!DY3:DY346)</f>
        <v>301.7695982142857</v>
      </c>
      <c r="AO3" s="266">
        <f>SUM('Master'!DZ3:DZ346)</f>
        <v>360.6114732142857</v>
      </c>
      <c r="AP3" s="266">
        <f>SUM('Master'!EA3:EA346)</f>
        <v>335.940656547619</v>
      </c>
      <c r="AQ3" s="266">
        <f>SUM('Master'!EB3:EB346)</f>
        <v>356.0239898809523</v>
      </c>
      <c r="AR3" s="266">
        <f>SUM('Master'!EC3:EC346)</f>
        <v>413.8789613095237</v>
      </c>
      <c r="AS3" s="266">
        <f>SUM('Master'!ED3:ED346)</f>
        <v>424.5932470238095</v>
      </c>
      <c r="AT3" s="266">
        <f>SUM('Master'!EE3:EE346)</f>
        <v>484.6858720238095</v>
      </c>
      <c r="AU3" s="266">
        <f>SUM('Master'!EF3:EF346)</f>
        <v>528.3525386904763</v>
      </c>
      <c r="AV3" s="266">
        <f>SUM('Master'!EG3:EG346)</f>
        <v>598.9953958333334</v>
      </c>
      <c r="AW3" s="266">
        <f>SUM('Master'!EH3:EH346)</f>
        <v>542.7251636904762</v>
      </c>
      <c r="AX3" s="266">
        <f>SUM('Master'!EI3:EI346)</f>
        <v>562.5584970238097</v>
      </c>
      <c r="AY3" s="266">
        <f>SUM('Master'!EJ3:EJ346)</f>
        <v>588.8084970238097</v>
      </c>
      <c r="AZ3" s="266">
        <f>SUM('Master'!EK3:EK346)</f>
        <v>477.2023970238095</v>
      </c>
      <c r="BA3" s="266">
        <f>SUM('Master'!EL3:EL346)</f>
        <v>539.9915636904761</v>
      </c>
      <c r="BB3" s="266">
        <f>SUM('Master'!EM3:EM346)</f>
        <v>174.9971878968254</v>
      </c>
    </row>
    <row r="4" ht="15" customHeight="1">
      <c r="A4" t="s" s="267">
        <v>495</v>
      </c>
      <c r="B4" s="266">
        <f t="shared" si="106" ref="B4:BB4">'Totals'!$H$5</f>
        <v>125</v>
      </c>
      <c r="C4" s="266">
        <f t="shared" si="106"/>
        <v>125</v>
      </c>
      <c r="D4" s="266">
        <f t="shared" si="106"/>
        <v>125</v>
      </c>
      <c r="E4" s="266">
        <f t="shared" si="106"/>
        <v>125</v>
      </c>
      <c r="F4" s="266">
        <f t="shared" si="106"/>
        <v>125</v>
      </c>
      <c r="G4" s="266">
        <f t="shared" si="106"/>
        <v>125</v>
      </c>
      <c r="H4" s="266">
        <f t="shared" si="106"/>
        <v>125</v>
      </c>
      <c r="I4" s="266">
        <f t="shared" si="106"/>
        <v>125</v>
      </c>
      <c r="J4" s="266">
        <f t="shared" si="106"/>
        <v>125</v>
      </c>
      <c r="K4" s="266">
        <f t="shared" si="106"/>
        <v>125</v>
      </c>
      <c r="L4" s="266">
        <f t="shared" si="106"/>
        <v>125</v>
      </c>
      <c r="M4" s="266">
        <f t="shared" si="106"/>
        <v>125</v>
      </c>
      <c r="N4" s="266">
        <f t="shared" si="106"/>
        <v>125</v>
      </c>
      <c r="O4" s="266">
        <f t="shared" si="106"/>
        <v>125</v>
      </c>
      <c r="P4" s="266">
        <f t="shared" si="106"/>
        <v>125</v>
      </c>
      <c r="Q4" s="266">
        <f t="shared" si="106"/>
        <v>125</v>
      </c>
      <c r="R4" s="266">
        <f t="shared" si="106"/>
        <v>125</v>
      </c>
      <c r="S4" s="266">
        <f t="shared" si="106"/>
        <v>125</v>
      </c>
      <c r="T4" s="266">
        <f t="shared" si="106"/>
        <v>125</v>
      </c>
      <c r="U4" s="266">
        <f t="shared" si="106"/>
        <v>125</v>
      </c>
      <c r="V4" s="266">
        <f t="shared" si="106"/>
        <v>125</v>
      </c>
      <c r="W4" s="266">
        <f t="shared" si="106"/>
        <v>125</v>
      </c>
      <c r="X4" s="266">
        <f t="shared" si="106"/>
        <v>125</v>
      </c>
      <c r="Y4" s="266">
        <f t="shared" si="106"/>
        <v>125</v>
      </c>
      <c r="Z4" s="266">
        <f t="shared" si="106"/>
        <v>125</v>
      </c>
      <c r="AA4" s="266">
        <f t="shared" si="106"/>
        <v>125</v>
      </c>
      <c r="AB4" s="266">
        <f t="shared" si="106"/>
        <v>125</v>
      </c>
      <c r="AC4" s="266">
        <f t="shared" si="106"/>
        <v>125</v>
      </c>
      <c r="AD4" s="266">
        <f t="shared" si="106"/>
        <v>125</v>
      </c>
      <c r="AE4" s="266">
        <f t="shared" si="106"/>
        <v>125</v>
      </c>
      <c r="AF4" s="266">
        <f t="shared" si="106"/>
        <v>125</v>
      </c>
      <c r="AG4" s="266">
        <f t="shared" si="106"/>
        <v>125</v>
      </c>
      <c r="AH4" s="266">
        <f t="shared" si="106"/>
        <v>125</v>
      </c>
      <c r="AI4" s="266">
        <f t="shared" si="106"/>
        <v>125</v>
      </c>
      <c r="AJ4" s="266">
        <f t="shared" si="106"/>
        <v>125</v>
      </c>
      <c r="AK4" s="266">
        <f t="shared" si="106"/>
        <v>125</v>
      </c>
      <c r="AL4" s="266">
        <f t="shared" si="106"/>
        <v>125</v>
      </c>
      <c r="AM4" s="266">
        <f t="shared" si="106"/>
        <v>125</v>
      </c>
      <c r="AN4" s="266">
        <f t="shared" si="106"/>
        <v>125</v>
      </c>
      <c r="AO4" s="266">
        <f t="shared" si="106"/>
        <v>125</v>
      </c>
      <c r="AP4" s="266">
        <f t="shared" si="106"/>
        <v>125</v>
      </c>
      <c r="AQ4" s="266">
        <f t="shared" si="106"/>
        <v>125</v>
      </c>
      <c r="AR4" s="266">
        <f t="shared" si="106"/>
        <v>125</v>
      </c>
      <c r="AS4" s="266">
        <f t="shared" si="106"/>
        <v>125</v>
      </c>
      <c r="AT4" s="266">
        <f t="shared" si="106"/>
        <v>125</v>
      </c>
      <c r="AU4" s="266">
        <f t="shared" si="106"/>
        <v>125</v>
      </c>
      <c r="AV4" s="266">
        <f t="shared" si="106"/>
        <v>125</v>
      </c>
      <c r="AW4" s="266">
        <f t="shared" si="106"/>
        <v>125</v>
      </c>
      <c r="AX4" s="266">
        <f t="shared" si="106"/>
        <v>125</v>
      </c>
      <c r="AY4" s="266">
        <f t="shared" si="106"/>
        <v>125</v>
      </c>
      <c r="AZ4" s="266">
        <f t="shared" si="106"/>
        <v>125</v>
      </c>
      <c r="BA4" s="266">
        <f t="shared" si="106"/>
        <v>125</v>
      </c>
      <c r="BB4" s="266">
        <f t="shared" si="106"/>
        <v>125</v>
      </c>
    </row>
    <row r="5" ht="15" customHeight="1">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row>
    <row r="6" ht="1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ht="15" customHeight="1">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row>
    <row r="8" ht="15" customHeigh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row>
    <row r="9" ht="15" customHeight="1">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row>
    <row r="10" ht="15" customHeight="1">
      <c r="A10" s="173"/>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row>
    <row r="11" ht="1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row>
    <row r="12" ht="15" customHeight="1">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row>
    <row r="13" ht="15" customHeight="1">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row>
    <row r="14" ht="15" customHeight="1">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row>
    <row r="15" ht="15" customHeight="1">
      <c r="A15" s="173"/>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row>
    <row r="16" ht="1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row>
    <row r="17" ht="1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row>
    <row r="18" ht="15"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row>
    <row r="19" ht="1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row>
    <row r="20" ht="1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row>
    <row r="21" ht="1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row>
    <row r="22" ht="1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ht="1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row>
    <row r="24" ht="1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row>
    <row r="25" ht="1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row>
    <row r="26" ht="1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row>
    <row r="27" ht="1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row>
    <row r="28" ht="1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ht="1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ht="1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row r="31" ht="1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row>
    <row r="32" ht="1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row>
    <row r="33" ht="1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row>
    <row r="34" ht="1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row>
    <row r="35" ht="1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row>
    <row r="36" ht="1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row>
    <row r="37" ht="1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row>
    <row r="38" ht="1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row>
    <row r="39" ht="1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row>
    <row r="40" ht="1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ht="1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ht="1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ht="1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E748"/>
  <sheetViews>
    <sheetView workbookViewId="0" showGridLines="0" defaultGridColor="1"/>
  </sheetViews>
  <sheetFormatPr defaultColWidth="8.83333" defaultRowHeight="15" customHeight="1" outlineLevelRow="0" outlineLevelCol="0"/>
  <cols>
    <col min="1" max="1" width="10.5" style="269" customWidth="1"/>
    <col min="2" max="2" width="9.17188" style="269" customWidth="1"/>
    <col min="3" max="3" width="8.85156" style="269" customWidth="1"/>
    <col min="4" max="4" width="8.85156" style="269" customWidth="1"/>
    <col min="5" max="5" width="8.85156" style="269" customWidth="1"/>
    <col min="6" max="256" width="8.85156" style="269" customWidth="1"/>
  </cols>
  <sheetData>
    <row r="1" ht="15" customHeight="1">
      <c r="A1" s="270">
        <v>43465</v>
      </c>
      <c r="B1" s="78">
        <v>52</v>
      </c>
      <c r="C1" s="173"/>
      <c r="D1" s="173"/>
      <c r="E1" s="173"/>
    </row>
    <row r="2" ht="15" customHeight="1">
      <c r="A2" s="270">
        <v>43466</v>
      </c>
      <c r="B2" s="78">
        <f>B1</f>
        <v>52</v>
      </c>
      <c r="C2" s="173"/>
      <c r="D2" s="173"/>
      <c r="E2" s="173"/>
    </row>
    <row r="3" ht="15" customHeight="1">
      <c r="A3" s="270">
        <v>43467</v>
      </c>
      <c r="B3" s="78">
        <f>B2</f>
        <v>52</v>
      </c>
      <c r="C3" s="173"/>
      <c r="D3" s="173"/>
      <c r="E3" s="173"/>
    </row>
    <row r="4" ht="15" customHeight="1">
      <c r="A4" s="270">
        <v>43468</v>
      </c>
      <c r="B4" s="78">
        <f>B3</f>
        <v>52</v>
      </c>
      <c r="C4" s="173"/>
      <c r="D4" s="173"/>
      <c r="E4" s="173"/>
    </row>
    <row r="5" ht="15" customHeight="1">
      <c r="A5" s="270">
        <v>43469</v>
      </c>
      <c r="B5" s="78">
        <f>B4</f>
        <v>52</v>
      </c>
      <c r="C5" s="173"/>
      <c r="D5" s="173"/>
      <c r="E5" s="173"/>
    </row>
    <row r="6" ht="15" customHeight="1">
      <c r="A6" s="270">
        <v>43470</v>
      </c>
      <c r="B6" s="78">
        <f>B5</f>
        <v>52</v>
      </c>
      <c r="C6" s="173"/>
      <c r="D6" s="173"/>
      <c r="E6" s="173"/>
    </row>
    <row r="7" ht="15" customHeight="1">
      <c r="A7" s="270">
        <v>43471</v>
      </c>
      <c r="B7" s="78">
        <f>B6</f>
        <v>52</v>
      </c>
      <c r="C7" s="173"/>
      <c r="D7" s="173"/>
      <c r="E7" s="173"/>
    </row>
    <row r="8" ht="15" customHeight="1">
      <c r="A8" s="270">
        <v>43472</v>
      </c>
      <c r="B8" s="78">
        <v>52</v>
      </c>
      <c r="C8" s="173"/>
      <c r="D8" s="173"/>
      <c r="E8" s="173"/>
    </row>
    <row r="9" ht="15" customHeight="1">
      <c r="A9" s="270">
        <v>43473</v>
      </c>
      <c r="B9" s="78">
        <f>B8-1</f>
        <v>51</v>
      </c>
      <c r="C9" s="173"/>
      <c r="D9" s="173"/>
      <c r="E9" s="173"/>
    </row>
    <row r="10" ht="15" customHeight="1">
      <c r="A10" s="270">
        <v>43474</v>
      </c>
      <c r="B10" s="78">
        <f>B9</f>
        <v>51</v>
      </c>
      <c r="C10" s="173"/>
      <c r="D10" s="173"/>
      <c r="E10" s="173"/>
    </row>
    <row r="11" ht="15" customHeight="1">
      <c r="A11" s="270">
        <v>43475</v>
      </c>
      <c r="B11" s="78">
        <f>B10</f>
        <v>51</v>
      </c>
      <c r="C11" s="173"/>
      <c r="D11" s="173"/>
      <c r="E11" s="173"/>
    </row>
    <row r="12" ht="15" customHeight="1">
      <c r="A12" s="270">
        <v>43476</v>
      </c>
      <c r="B12" s="78">
        <f>B11</f>
        <v>51</v>
      </c>
      <c r="C12" s="173"/>
      <c r="D12" s="173"/>
      <c r="E12" s="173"/>
    </row>
    <row r="13" ht="15" customHeight="1">
      <c r="A13" s="270">
        <v>43477</v>
      </c>
      <c r="B13" s="78">
        <f>B12</f>
        <v>51</v>
      </c>
      <c r="C13" s="173"/>
      <c r="D13" s="173"/>
      <c r="E13" s="173"/>
    </row>
    <row r="14" ht="15" customHeight="1">
      <c r="A14" s="270">
        <v>43478</v>
      </c>
      <c r="B14" s="78">
        <f>B13</f>
        <v>51</v>
      </c>
      <c r="C14" s="173"/>
      <c r="D14" s="173"/>
      <c r="E14" s="173"/>
    </row>
    <row r="15" ht="15" customHeight="1">
      <c r="A15" s="270">
        <v>43479</v>
      </c>
      <c r="B15" s="78">
        <f>B14</f>
        <v>51</v>
      </c>
      <c r="C15" s="173"/>
      <c r="D15" s="173"/>
      <c r="E15" s="173"/>
    </row>
    <row r="16" ht="15" customHeight="1">
      <c r="A16" s="270">
        <v>43480</v>
      </c>
      <c r="B16" s="78">
        <f>B15-1</f>
        <v>50</v>
      </c>
      <c r="C16" s="173"/>
      <c r="D16" s="173"/>
      <c r="E16" s="173"/>
    </row>
    <row r="17" ht="15" customHeight="1">
      <c r="A17" s="270">
        <v>43481</v>
      </c>
      <c r="B17" s="78">
        <f>B16</f>
        <v>50</v>
      </c>
      <c r="C17" s="173"/>
      <c r="D17" s="173"/>
      <c r="E17" s="173"/>
    </row>
    <row r="18" ht="15" customHeight="1">
      <c r="A18" s="270">
        <v>43482</v>
      </c>
      <c r="B18" s="78">
        <f>B17</f>
        <v>50</v>
      </c>
      <c r="C18" s="173"/>
      <c r="D18" s="173"/>
      <c r="E18" s="173"/>
    </row>
    <row r="19" ht="15" customHeight="1">
      <c r="A19" s="270">
        <v>43483</v>
      </c>
      <c r="B19" s="78">
        <f>B18</f>
        <v>50</v>
      </c>
      <c r="C19" s="173"/>
      <c r="D19" s="173"/>
      <c r="E19" s="173"/>
    </row>
    <row r="20" ht="15" customHeight="1">
      <c r="A20" s="270">
        <v>43484</v>
      </c>
      <c r="B20" s="78">
        <f>B19</f>
        <v>50</v>
      </c>
      <c r="C20" s="173"/>
      <c r="D20" s="173"/>
      <c r="E20" s="173"/>
    </row>
    <row r="21" ht="15" customHeight="1">
      <c r="A21" s="270">
        <v>43485</v>
      </c>
      <c r="B21" s="78">
        <f>B20</f>
        <v>50</v>
      </c>
      <c r="C21" s="173"/>
      <c r="D21" s="173"/>
      <c r="E21" s="173"/>
    </row>
    <row r="22" ht="15" customHeight="1">
      <c r="A22" s="270">
        <v>43486</v>
      </c>
      <c r="B22" s="78">
        <f>B21</f>
        <v>50</v>
      </c>
      <c r="C22" s="173"/>
      <c r="D22" s="173"/>
      <c r="E22" s="173"/>
    </row>
    <row r="23" ht="15" customHeight="1">
      <c r="A23" s="270">
        <v>43487</v>
      </c>
      <c r="B23" s="78">
        <f>B22-1</f>
        <v>49</v>
      </c>
      <c r="C23" s="173"/>
      <c r="D23" s="173"/>
      <c r="E23" s="173"/>
    </row>
    <row r="24" ht="15" customHeight="1">
      <c r="A24" s="270">
        <v>43488</v>
      </c>
      <c r="B24" s="78">
        <f>B23</f>
        <v>49</v>
      </c>
      <c r="C24" s="173"/>
      <c r="D24" s="173"/>
      <c r="E24" s="173"/>
    </row>
    <row r="25" ht="15" customHeight="1">
      <c r="A25" s="270">
        <v>43489</v>
      </c>
      <c r="B25" s="78">
        <f>B24</f>
        <v>49</v>
      </c>
      <c r="C25" s="173"/>
      <c r="D25" s="173"/>
      <c r="E25" s="173"/>
    </row>
    <row r="26" ht="15" customHeight="1">
      <c r="A26" s="270">
        <v>43490</v>
      </c>
      <c r="B26" s="78">
        <f>B25</f>
        <v>49</v>
      </c>
      <c r="C26" s="173"/>
      <c r="D26" s="173"/>
      <c r="E26" s="173"/>
    </row>
    <row r="27" ht="15" customHeight="1">
      <c r="A27" s="270">
        <v>43491</v>
      </c>
      <c r="B27" s="78">
        <f>B26</f>
        <v>49</v>
      </c>
      <c r="C27" s="173"/>
      <c r="D27" s="173"/>
      <c r="E27" s="173"/>
    </row>
    <row r="28" ht="15" customHeight="1">
      <c r="A28" s="270">
        <v>43492</v>
      </c>
      <c r="B28" s="78">
        <f>B27</f>
        <v>49</v>
      </c>
      <c r="C28" s="173"/>
      <c r="D28" s="173"/>
      <c r="E28" s="173"/>
    </row>
    <row r="29" ht="15" customHeight="1">
      <c r="A29" s="270">
        <v>43493</v>
      </c>
      <c r="B29" s="78">
        <f>B28</f>
        <v>49</v>
      </c>
      <c r="C29" s="173"/>
      <c r="D29" s="173"/>
      <c r="E29" s="173"/>
    </row>
    <row r="30" ht="15" customHeight="1">
      <c r="A30" s="270">
        <v>43494</v>
      </c>
      <c r="B30" s="78">
        <f>B29-1</f>
        <v>48</v>
      </c>
      <c r="C30" s="173"/>
      <c r="D30" s="173"/>
      <c r="E30" s="173"/>
    </row>
    <row r="31" ht="15" customHeight="1">
      <c r="A31" s="270">
        <v>43495</v>
      </c>
      <c r="B31" s="78">
        <f>B30</f>
        <v>48</v>
      </c>
      <c r="C31" s="173"/>
      <c r="D31" s="173"/>
      <c r="E31" s="173"/>
    </row>
    <row r="32" ht="15" customHeight="1">
      <c r="A32" s="270">
        <v>43496</v>
      </c>
      <c r="B32" s="78">
        <f>B31</f>
        <v>48</v>
      </c>
      <c r="C32" s="173"/>
      <c r="D32" s="173"/>
      <c r="E32" s="173"/>
    </row>
    <row r="33" ht="15" customHeight="1">
      <c r="A33" s="270">
        <v>43497</v>
      </c>
      <c r="B33" s="78">
        <f>B32</f>
        <v>48</v>
      </c>
      <c r="C33" s="173"/>
      <c r="D33" s="173"/>
      <c r="E33" s="173"/>
    </row>
    <row r="34" ht="15" customHeight="1">
      <c r="A34" s="270">
        <v>43498</v>
      </c>
      <c r="B34" s="78">
        <f>B33</f>
        <v>48</v>
      </c>
      <c r="C34" s="173"/>
      <c r="D34" s="173"/>
      <c r="E34" s="173"/>
    </row>
    <row r="35" ht="15" customHeight="1">
      <c r="A35" s="270">
        <v>43499</v>
      </c>
      <c r="B35" s="78">
        <f>B34</f>
        <v>48</v>
      </c>
      <c r="C35" s="173"/>
      <c r="D35" s="173"/>
      <c r="E35" s="173"/>
    </row>
    <row r="36" ht="15" customHeight="1">
      <c r="A36" s="270">
        <v>43500</v>
      </c>
      <c r="B36" s="78">
        <f>B35</f>
        <v>48</v>
      </c>
      <c r="C36" s="173"/>
      <c r="D36" s="173"/>
      <c r="E36" s="173"/>
    </row>
    <row r="37" ht="15" customHeight="1">
      <c r="A37" s="270">
        <v>43501</v>
      </c>
      <c r="B37" s="78">
        <f>B36-1</f>
        <v>47</v>
      </c>
      <c r="C37" s="173"/>
      <c r="D37" s="173"/>
      <c r="E37" s="173"/>
    </row>
    <row r="38" ht="15" customHeight="1">
      <c r="A38" s="270">
        <v>43502</v>
      </c>
      <c r="B38" s="78">
        <f>B37</f>
        <v>47</v>
      </c>
      <c r="C38" s="173"/>
      <c r="D38" s="173"/>
      <c r="E38" s="173"/>
    </row>
    <row r="39" ht="15" customHeight="1">
      <c r="A39" s="270">
        <v>43503</v>
      </c>
      <c r="B39" s="78">
        <f>B38</f>
        <v>47</v>
      </c>
      <c r="C39" s="173"/>
      <c r="D39" s="173"/>
      <c r="E39" s="173"/>
    </row>
    <row r="40" ht="15" customHeight="1">
      <c r="A40" s="270">
        <v>43504</v>
      </c>
      <c r="B40" s="78">
        <f>B39</f>
        <v>47</v>
      </c>
      <c r="C40" s="173"/>
      <c r="D40" s="173"/>
      <c r="E40" s="173"/>
    </row>
    <row r="41" ht="15" customHeight="1">
      <c r="A41" s="270">
        <v>43505</v>
      </c>
      <c r="B41" s="78">
        <f>B40</f>
        <v>47</v>
      </c>
      <c r="C41" s="173"/>
      <c r="D41" s="173"/>
      <c r="E41" s="173"/>
    </row>
    <row r="42" ht="15" customHeight="1">
      <c r="A42" s="270">
        <v>43506</v>
      </c>
      <c r="B42" s="78">
        <f>B41</f>
        <v>47</v>
      </c>
      <c r="C42" s="173"/>
      <c r="D42" s="173"/>
      <c r="E42" s="173"/>
    </row>
    <row r="43" ht="15" customHeight="1">
      <c r="A43" s="270">
        <v>43507</v>
      </c>
      <c r="B43" s="78">
        <f>B42</f>
        <v>47</v>
      </c>
      <c r="C43" s="173"/>
      <c r="D43" s="173"/>
      <c r="E43" s="173"/>
    </row>
    <row r="44" ht="15" customHeight="1">
      <c r="A44" s="270">
        <v>43508</v>
      </c>
      <c r="B44" s="78">
        <f>B43-1</f>
        <v>46</v>
      </c>
      <c r="C44" s="173"/>
      <c r="D44" s="173"/>
      <c r="E44" s="173"/>
    </row>
    <row r="45" ht="15" customHeight="1">
      <c r="A45" s="270">
        <v>43509</v>
      </c>
      <c r="B45" s="78">
        <f>B44</f>
        <v>46</v>
      </c>
      <c r="C45" s="173"/>
      <c r="D45" s="173"/>
      <c r="E45" s="173"/>
    </row>
    <row r="46" ht="15" customHeight="1">
      <c r="A46" s="270">
        <v>43510</v>
      </c>
      <c r="B46" s="78">
        <f>B45</f>
        <v>46</v>
      </c>
      <c r="C46" s="173"/>
      <c r="D46" s="173"/>
      <c r="E46" s="173"/>
    </row>
    <row r="47" ht="15" customHeight="1">
      <c r="A47" s="270">
        <v>43511</v>
      </c>
      <c r="B47" s="78">
        <f>B46</f>
        <v>46</v>
      </c>
      <c r="C47" s="173"/>
      <c r="D47" s="173"/>
      <c r="E47" s="173"/>
    </row>
    <row r="48" ht="15" customHeight="1">
      <c r="A48" s="270">
        <v>43512</v>
      </c>
      <c r="B48" s="78">
        <f>B47</f>
        <v>46</v>
      </c>
      <c r="C48" s="173"/>
      <c r="D48" s="173"/>
      <c r="E48" s="173"/>
    </row>
    <row r="49" ht="15" customHeight="1">
      <c r="A49" s="270">
        <v>43513</v>
      </c>
      <c r="B49" s="78">
        <f>B48</f>
        <v>46</v>
      </c>
      <c r="C49" s="173"/>
      <c r="D49" s="173"/>
      <c r="E49" s="173"/>
    </row>
    <row r="50" ht="15" customHeight="1">
      <c r="A50" s="270">
        <v>43514</v>
      </c>
      <c r="B50" s="78">
        <f>B49</f>
        <v>46</v>
      </c>
      <c r="C50" s="173"/>
      <c r="D50" s="173"/>
      <c r="E50" s="173"/>
    </row>
    <row r="51" ht="15" customHeight="1">
      <c r="A51" s="270">
        <v>43515</v>
      </c>
      <c r="B51" s="78">
        <f>B50-1</f>
        <v>45</v>
      </c>
      <c r="C51" s="173"/>
      <c r="D51" s="173"/>
      <c r="E51" s="173"/>
    </row>
    <row r="52" ht="15" customHeight="1">
      <c r="A52" s="270">
        <v>43516</v>
      </c>
      <c r="B52" s="78">
        <f>B51</f>
        <v>45</v>
      </c>
      <c r="C52" s="173"/>
      <c r="D52" s="173"/>
      <c r="E52" s="173"/>
    </row>
    <row r="53" ht="15" customHeight="1">
      <c r="A53" s="270">
        <v>43517</v>
      </c>
      <c r="B53" s="78">
        <f>B52</f>
        <v>45</v>
      </c>
      <c r="C53" s="173"/>
      <c r="D53" s="173"/>
      <c r="E53" s="173"/>
    </row>
    <row r="54" ht="15" customHeight="1">
      <c r="A54" s="270">
        <v>43518</v>
      </c>
      <c r="B54" s="78">
        <f>B53</f>
        <v>45</v>
      </c>
      <c r="C54" s="173"/>
      <c r="D54" s="173"/>
      <c r="E54" s="173"/>
    </row>
    <row r="55" ht="15" customHeight="1">
      <c r="A55" s="270">
        <v>43519</v>
      </c>
      <c r="B55" s="78">
        <f>B54</f>
        <v>45</v>
      </c>
      <c r="C55" s="173"/>
      <c r="D55" s="173"/>
      <c r="E55" s="173"/>
    </row>
    <row r="56" ht="15" customHeight="1">
      <c r="A56" s="270">
        <v>43520</v>
      </c>
      <c r="B56" s="78">
        <f>B55</f>
        <v>45</v>
      </c>
      <c r="C56" s="173"/>
      <c r="D56" s="173"/>
      <c r="E56" s="173"/>
    </row>
    <row r="57" ht="15" customHeight="1">
      <c r="A57" s="270">
        <v>43521</v>
      </c>
      <c r="B57" s="78">
        <f>B56</f>
        <v>45</v>
      </c>
      <c r="C57" s="173"/>
      <c r="D57" s="173"/>
      <c r="E57" s="173"/>
    </row>
    <row r="58" ht="15" customHeight="1">
      <c r="A58" s="270">
        <v>43522</v>
      </c>
      <c r="B58" s="78">
        <f>B57-1</f>
        <v>44</v>
      </c>
      <c r="C58" s="173"/>
      <c r="D58" s="173"/>
      <c r="E58" s="173"/>
    </row>
    <row r="59" ht="15" customHeight="1">
      <c r="A59" s="270">
        <v>43523</v>
      </c>
      <c r="B59" s="78">
        <f>B58</f>
        <v>44</v>
      </c>
      <c r="C59" s="173"/>
      <c r="D59" s="173"/>
      <c r="E59" s="173"/>
    </row>
    <row r="60" ht="15" customHeight="1">
      <c r="A60" s="270">
        <v>43524</v>
      </c>
      <c r="B60" s="78">
        <f>B59</f>
        <v>44</v>
      </c>
      <c r="C60" s="173"/>
      <c r="D60" s="173"/>
      <c r="E60" s="173"/>
    </row>
    <row r="61" ht="15" customHeight="1">
      <c r="A61" s="270">
        <v>43525</v>
      </c>
      <c r="B61" s="78">
        <f>B60</f>
        <v>44</v>
      </c>
      <c r="C61" s="173"/>
      <c r="D61" s="173"/>
      <c r="E61" s="173"/>
    </row>
    <row r="62" ht="15" customHeight="1">
      <c r="A62" s="270">
        <v>43526</v>
      </c>
      <c r="B62" s="78">
        <f>B61</f>
        <v>44</v>
      </c>
      <c r="C62" s="173"/>
      <c r="D62" s="173"/>
      <c r="E62" s="173"/>
    </row>
    <row r="63" ht="15" customHeight="1">
      <c r="A63" s="270">
        <v>43527</v>
      </c>
      <c r="B63" s="78">
        <f>B62</f>
        <v>44</v>
      </c>
      <c r="C63" s="173"/>
      <c r="D63" s="173"/>
      <c r="E63" s="173"/>
    </row>
    <row r="64" ht="15" customHeight="1">
      <c r="A64" s="270">
        <v>43528</v>
      </c>
      <c r="B64" s="78">
        <f>B63</f>
        <v>44</v>
      </c>
      <c r="C64" s="173"/>
      <c r="D64" s="173"/>
      <c r="E64" s="173"/>
    </row>
    <row r="65" ht="15" customHeight="1">
      <c r="A65" s="270">
        <v>43529</v>
      </c>
      <c r="B65" s="78">
        <f>B64-1</f>
        <v>43</v>
      </c>
      <c r="C65" s="173"/>
      <c r="D65" s="173"/>
      <c r="E65" s="173"/>
    </row>
    <row r="66" ht="15" customHeight="1">
      <c r="A66" s="270">
        <v>43530</v>
      </c>
      <c r="B66" s="78">
        <f>B65</f>
        <v>43</v>
      </c>
      <c r="C66" s="173"/>
      <c r="D66" s="173"/>
      <c r="E66" s="173"/>
    </row>
    <row r="67" ht="15" customHeight="1">
      <c r="A67" s="270">
        <v>43531</v>
      </c>
      <c r="B67" s="78">
        <f>B66</f>
        <v>43</v>
      </c>
      <c r="C67" s="173"/>
      <c r="D67" s="173"/>
      <c r="E67" s="173"/>
    </row>
    <row r="68" ht="15" customHeight="1">
      <c r="A68" s="270">
        <v>43532</v>
      </c>
      <c r="B68" s="78">
        <f>B67</f>
        <v>43</v>
      </c>
      <c r="C68" s="173"/>
      <c r="D68" s="173"/>
      <c r="E68" s="173"/>
    </row>
    <row r="69" ht="15" customHeight="1">
      <c r="A69" s="270">
        <v>43533</v>
      </c>
      <c r="B69" s="78">
        <f>B68</f>
        <v>43</v>
      </c>
      <c r="C69" s="173"/>
      <c r="D69" s="173"/>
      <c r="E69" s="173"/>
    </row>
    <row r="70" ht="15" customHeight="1">
      <c r="A70" s="270">
        <v>43534</v>
      </c>
      <c r="B70" s="78">
        <f>B69</f>
        <v>43</v>
      </c>
      <c r="C70" s="173"/>
      <c r="D70" s="173"/>
      <c r="E70" s="173"/>
    </row>
    <row r="71" ht="15" customHeight="1">
      <c r="A71" s="270">
        <v>43535</v>
      </c>
      <c r="B71" s="78">
        <f>B70</f>
        <v>43</v>
      </c>
      <c r="C71" s="173"/>
      <c r="D71" s="173"/>
      <c r="E71" s="173"/>
    </row>
    <row r="72" ht="15" customHeight="1">
      <c r="A72" s="270">
        <v>43536</v>
      </c>
      <c r="B72" s="78">
        <f>B71-1</f>
        <v>42</v>
      </c>
      <c r="C72" s="173"/>
      <c r="D72" s="173"/>
      <c r="E72" s="173"/>
    </row>
    <row r="73" ht="15" customHeight="1">
      <c r="A73" s="270">
        <v>43537</v>
      </c>
      <c r="B73" s="78">
        <f>B72</f>
        <v>42</v>
      </c>
      <c r="C73" s="173"/>
      <c r="D73" s="173"/>
      <c r="E73" s="173"/>
    </row>
    <row r="74" ht="15" customHeight="1">
      <c r="A74" s="270">
        <v>43538</v>
      </c>
      <c r="B74" s="78">
        <f>B73</f>
        <v>42</v>
      </c>
      <c r="C74" s="173"/>
      <c r="D74" s="173"/>
      <c r="E74" s="173"/>
    </row>
    <row r="75" ht="15" customHeight="1">
      <c r="A75" s="270">
        <v>43539</v>
      </c>
      <c r="B75" s="78">
        <f>B74</f>
        <v>42</v>
      </c>
      <c r="C75" s="173"/>
      <c r="D75" s="173"/>
      <c r="E75" s="173"/>
    </row>
    <row r="76" ht="15" customHeight="1">
      <c r="A76" s="270">
        <v>43540</v>
      </c>
      <c r="B76" s="78">
        <f>B75</f>
        <v>42</v>
      </c>
      <c r="C76" s="173"/>
      <c r="D76" s="173"/>
      <c r="E76" s="173"/>
    </row>
    <row r="77" ht="15" customHeight="1">
      <c r="A77" s="270">
        <v>43541</v>
      </c>
      <c r="B77" s="78">
        <f>B76</f>
        <v>42</v>
      </c>
      <c r="C77" s="173"/>
      <c r="D77" s="173"/>
      <c r="E77" s="173"/>
    </row>
    <row r="78" ht="15" customHeight="1">
      <c r="A78" s="270">
        <v>43542</v>
      </c>
      <c r="B78" s="78">
        <f>B77</f>
        <v>42</v>
      </c>
      <c r="C78" s="173"/>
      <c r="D78" s="173"/>
      <c r="E78" s="173"/>
    </row>
    <row r="79" ht="15" customHeight="1">
      <c r="A79" s="270">
        <v>43543</v>
      </c>
      <c r="B79" s="78">
        <f>B78-1</f>
        <v>41</v>
      </c>
      <c r="C79" s="173"/>
      <c r="D79" s="173"/>
      <c r="E79" s="173"/>
    </row>
    <row r="80" ht="15" customHeight="1">
      <c r="A80" s="270">
        <v>43544</v>
      </c>
      <c r="B80" s="78">
        <f>B79</f>
        <v>41</v>
      </c>
      <c r="C80" s="173"/>
      <c r="D80" s="173"/>
      <c r="E80" s="173"/>
    </row>
    <row r="81" ht="15" customHeight="1">
      <c r="A81" s="270">
        <v>43545</v>
      </c>
      <c r="B81" s="78">
        <f>B80</f>
        <v>41</v>
      </c>
      <c r="C81" s="173"/>
      <c r="D81" s="173"/>
      <c r="E81" s="173"/>
    </row>
    <row r="82" ht="15" customHeight="1">
      <c r="A82" s="270">
        <v>43546</v>
      </c>
      <c r="B82" s="78">
        <f>B81</f>
        <v>41</v>
      </c>
      <c r="C82" s="173"/>
      <c r="D82" s="173"/>
      <c r="E82" s="173"/>
    </row>
    <row r="83" ht="15" customHeight="1">
      <c r="A83" s="270">
        <v>43547</v>
      </c>
      <c r="B83" s="78">
        <f>B82</f>
        <v>41</v>
      </c>
      <c r="C83" s="173"/>
      <c r="D83" s="173"/>
      <c r="E83" s="173"/>
    </row>
    <row r="84" ht="15" customHeight="1">
      <c r="A84" s="270">
        <v>43548</v>
      </c>
      <c r="B84" s="78">
        <f>B83</f>
        <v>41</v>
      </c>
      <c r="C84" s="173"/>
      <c r="D84" s="173"/>
      <c r="E84" s="173"/>
    </row>
    <row r="85" ht="15" customHeight="1">
      <c r="A85" s="270">
        <v>43549</v>
      </c>
      <c r="B85" s="78">
        <f>B84</f>
        <v>41</v>
      </c>
      <c r="C85" s="173"/>
      <c r="D85" s="173"/>
      <c r="E85" s="173"/>
    </row>
    <row r="86" ht="15" customHeight="1">
      <c r="A86" s="270">
        <v>43550</v>
      </c>
      <c r="B86" s="78">
        <f>B85-1</f>
        <v>40</v>
      </c>
      <c r="C86" s="173"/>
      <c r="D86" s="173"/>
      <c r="E86" s="173"/>
    </row>
    <row r="87" ht="15" customHeight="1">
      <c r="A87" s="270">
        <v>43551</v>
      </c>
      <c r="B87" s="78">
        <f>B86</f>
        <v>40</v>
      </c>
      <c r="C87" s="173"/>
      <c r="D87" s="173"/>
      <c r="E87" s="173"/>
    </row>
    <row r="88" ht="15" customHeight="1">
      <c r="A88" s="270">
        <v>43552</v>
      </c>
      <c r="B88" s="78">
        <f>B87</f>
        <v>40</v>
      </c>
      <c r="C88" s="173"/>
      <c r="D88" s="173"/>
      <c r="E88" s="173"/>
    </row>
    <row r="89" ht="15" customHeight="1">
      <c r="A89" s="270">
        <v>43553</v>
      </c>
      <c r="B89" s="78">
        <f>B88</f>
        <v>40</v>
      </c>
      <c r="C89" s="173"/>
      <c r="D89" s="173"/>
      <c r="E89" s="173"/>
    </row>
    <row r="90" ht="15" customHeight="1">
      <c r="A90" s="270">
        <v>43554</v>
      </c>
      <c r="B90" s="78">
        <f>B89</f>
        <v>40</v>
      </c>
      <c r="C90" s="173"/>
      <c r="D90" s="173"/>
      <c r="E90" s="173"/>
    </row>
    <row r="91" ht="15" customHeight="1">
      <c r="A91" s="270">
        <v>43555</v>
      </c>
      <c r="B91" s="78">
        <f>B90</f>
        <v>40</v>
      </c>
      <c r="C91" s="173"/>
      <c r="D91" s="173"/>
      <c r="E91" s="173"/>
    </row>
    <row r="92" ht="15" customHeight="1">
      <c r="A92" s="270">
        <v>43556</v>
      </c>
      <c r="B92" s="78">
        <f>B91</f>
        <v>40</v>
      </c>
      <c r="C92" s="173"/>
      <c r="D92" s="173"/>
      <c r="E92" s="173"/>
    </row>
    <row r="93" ht="15" customHeight="1">
      <c r="A93" s="270">
        <v>43557</v>
      </c>
      <c r="B93" s="78">
        <f>B92-1</f>
        <v>39</v>
      </c>
      <c r="C93" s="173"/>
      <c r="D93" s="173"/>
      <c r="E93" s="173"/>
    </row>
    <row r="94" ht="15" customHeight="1">
      <c r="A94" s="270">
        <v>43558</v>
      </c>
      <c r="B94" s="78">
        <f>B93</f>
        <v>39</v>
      </c>
      <c r="C94" s="173"/>
      <c r="D94" s="173"/>
      <c r="E94" s="173"/>
    </row>
    <row r="95" ht="15" customHeight="1">
      <c r="A95" s="270">
        <v>43559</v>
      </c>
      <c r="B95" s="78">
        <f>B94</f>
        <v>39</v>
      </c>
      <c r="C95" s="173"/>
      <c r="D95" s="173"/>
      <c r="E95" s="173"/>
    </row>
    <row r="96" ht="15" customHeight="1">
      <c r="A96" s="270">
        <v>43560</v>
      </c>
      <c r="B96" s="78">
        <f>B95</f>
        <v>39</v>
      </c>
      <c r="C96" s="173"/>
      <c r="D96" s="173"/>
      <c r="E96" s="173"/>
    </row>
    <row r="97" ht="15" customHeight="1">
      <c r="A97" s="270">
        <v>43561</v>
      </c>
      <c r="B97" s="78">
        <f>B96</f>
        <v>39</v>
      </c>
      <c r="C97" s="173"/>
      <c r="D97" s="173"/>
      <c r="E97" s="173"/>
    </row>
    <row r="98" ht="15" customHeight="1">
      <c r="A98" s="270">
        <v>43562</v>
      </c>
      <c r="B98" s="78">
        <f>B97</f>
        <v>39</v>
      </c>
      <c r="C98" s="173"/>
      <c r="D98" s="173"/>
      <c r="E98" s="173"/>
    </row>
    <row r="99" ht="15" customHeight="1">
      <c r="A99" s="270">
        <v>43563</v>
      </c>
      <c r="B99" s="78">
        <f>B98</f>
        <v>39</v>
      </c>
      <c r="C99" s="173"/>
      <c r="D99" s="173"/>
      <c r="E99" s="173"/>
    </row>
    <row r="100" ht="15" customHeight="1">
      <c r="A100" s="270">
        <v>43564</v>
      </c>
      <c r="B100" s="78">
        <f>B99-1</f>
        <v>38</v>
      </c>
      <c r="C100" s="173"/>
      <c r="D100" s="173"/>
      <c r="E100" s="173"/>
    </row>
    <row r="101" ht="15" customHeight="1">
      <c r="A101" s="270">
        <v>43565</v>
      </c>
      <c r="B101" s="78">
        <f>B100</f>
        <v>38</v>
      </c>
      <c r="C101" s="173"/>
      <c r="D101" s="173"/>
      <c r="E101" s="173"/>
    </row>
    <row r="102" ht="15" customHeight="1">
      <c r="A102" s="270">
        <v>43566</v>
      </c>
      <c r="B102" s="78">
        <f>B101</f>
        <v>38</v>
      </c>
      <c r="C102" s="173"/>
      <c r="D102" s="173"/>
      <c r="E102" s="173"/>
    </row>
    <row r="103" ht="15" customHeight="1">
      <c r="A103" s="270">
        <v>43567</v>
      </c>
      <c r="B103" s="78">
        <f>B102</f>
        <v>38</v>
      </c>
      <c r="C103" s="173"/>
      <c r="D103" s="173"/>
      <c r="E103" s="173"/>
    </row>
    <row r="104" ht="15" customHeight="1">
      <c r="A104" s="270">
        <v>43568</v>
      </c>
      <c r="B104" s="78">
        <f>B103</f>
        <v>38</v>
      </c>
      <c r="C104" s="173"/>
      <c r="D104" s="173"/>
      <c r="E104" s="173"/>
    </row>
    <row r="105" ht="15" customHeight="1">
      <c r="A105" s="270">
        <v>43569</v>
      </c>
      <c r="B105" s="78">
        <f>B104</f>
        <v>38</v>
      </c>
      <c r="C105" s="173"/>
      <c r="D105" s="173"/>
      <c r="E105" s="173"/>
    </row>
    <row r="106" ht="15" customHeight="1">
      <c r="A106" s="270">
        <v>43570</v>
      </c>
      <c r="B106" s="78">
        <f>B105</f>
        <v>38</v>
      </c>
      <c r="C106" s="173"/>
      <c r="D106" s="173"/>
      <c r="E106" s="173"/>
    </row>
    <row r="107" ht="15" customHeight="1">
      <c r="A107" s="270">
        <v>43571</v>
      </c>
      <c r="B107" s="78">
        <f>B106-1</f>
        <v>37</v>
      </c>
      <c r="C107" s="173"/>
      <c r="D107" s="173"/>
      <c r="E107" s="173"/>
    </row>
    <row r="108" ht="15" customHeight="1">
      <c r="A108" s="270">
        <v>43572</v>
      </c>
      <c r="B108" s="78">
        <f>B107</f>
        <v>37</v>
      </c>
      <c r="C108" s="173"/>
      <c r="D108" s="173"/>
      <c r="E108" s="173"/>
    </row>
    <row r="109" ht="15" customHeight="1">
      <c r="A109" s="270">
        <v>43573</v>
      </c>
      <c r="B109" s="78">
        <f>B108</f>
        <v>37</v>
      </c>
      <c r="C109" s="173"/>
      <c r="D109" s="173"/>
      <c r="E109" s="173"/>
    </row>
    <row r="110" ht="15" customHeight="1">
      <c r="A110" s="270">
        <v>43574</v>
      </c>
      <c r="B110" s="78">
        <f>B109</f>
        <v>37</v>
      </c>
      <c r="C110" s="173"/>
      <c r="D110" s="173"/>
      <c r="E110" s="173"/>
    </row>
    <row r="111" ht="15" customHeight="1">
      <c r="A111" s="270">
        <v>43575</v>
      </c>
      <c r="B111" s="78">
        <f>B110</f>
        <v>37</v>
      </c>
      <c r="C111" s="173"/>
      <c r="D111" s="173"/>
      <c r="E111" s="173"/>
    </row>
    <row r="112" ht="15" customHeight="1">
      <c r="A112" s="270">
        <v>43576</v>
      </c>
      <c r="B112" s="78">
        <f>B111</f>
        <v>37</v>
      </c>
      <c r="C112" s="173"/>
      <c r="D112" s="173"/>
      <c r="E112" s="173"/>
    </row>
    <row r="113" ht="15" customHeight="1">
      <c r="A113" s="270">
        <v>43577</v>
      </c>
      <c r="B113" s="78">
        <f>B112</f>
        <v>37</v>
      </c>
      <c r="C113" s="173"/>
      <c r="D113" s="173"/>
      <c r="E113" s="173"/>
    </row>
    <row r="114" ht="15" customHeight="1">
      <c r="A114" s="270">
        <v>43578</v>
      </c>
      <c r="B114" s="78">
        <f>B113-1</f>
        <v>36</v>
      </c>
      <c r="C114" s="173"/>
      <c r="D114" s="173"/>
      <c r="E114" s="173"/>
    </row>
    <row r="115" ht="15" customHeight="1">
      <c r="A115" s="270">
        <v>43579</v>
      </c>
      <c r="B115" s="78">
        <f>B114</f>
        <v>36</v>
      </c>
      <c r="C115" s="173"/>
      <c r="D115" s="173"/>
      <c r="E115" s="173"/>
    </row>
    <row r="116" ht="15" customHeight="1">
      <c r="A116" s="270">
        <v>43580</v>
      </c>
      <c r="B116" s="78">
        <f>B115</f>
        <v>36</v>
      </c>
      <c r="C116" s="173"/>
      <c r="D116" s="173"/>
      <c r="E116" s="173"/>
    </row>
    <row r="117" ht="15" customHeight="1">
      <c r="A117" s="270">
        <v>43581</v>
      </c>
      <c r="B117" s="78">
        <f>B116</f>
        <v>36</v>
      </c>
      <c r="C117" s="173"/>
      <c r="D117" s="173"/>
      <c r="E117" s="173"/>
    </row>
    <row r="118" ht="15" customHeight="1">
      <c r="A118" s="270">
        <v>43582</v>
      </c>
      <c r="B118" s="78">
        <f>B117</f>
        <v>36</v>
      </c>
      <c r="C118" s="173"/>
      <c r="D118" s="173"/>
      <c r="E118" s="173"/>
    </row>
    <row r="119" ht="15" customHeight="1">
      <c r="A119" s="270">
        <v>43583</v>
      </c>
      <c r="B119" s="78">
        <f>B118</f>
        <v>36</v>
      </c>
      <c r="C119" s="173"/>
      <c r="D119" s="173"/>
      <c r="E119" s="173"/>
    </row>
    <row r="120" ht="15" customHeight="1">
      <c r="A120" s="270">
        <v>43584</v>
      </c>
      <c r="B120" s="78">
        <f>B119</f>
        <v>36</v>
      </c>
      <c r="C120" s="173"/>
      <c r="D120" s="173"/>
      <c r="E120" s="173"/>
    </row>
    <row r="121" ht="15" customHeight="1">
      <c r="A121" s="270">
        <v>43585</v>
      </c>
      <c r="B121" s="78">
        <f>B120-1</f>
        <v>35</v>
      </c>
      <c r="C121" s="173"/>
      <c r="D121" s="173"/>
      <c r="E121" s="173"/>
    </row>
    <row r="122" ht="15" customHeight="1">
      <c r="A122" s="270">
        <v>43586</v>
      </c>
      <c r="B122" s="78">
        <f>B121</f>
        <v>35</v>
      </c>
      <c r="C122" s="173"/>
      <c r="D122" s="173"/>
      <c r="E122" s="173"/>
    </row>
    <row r="123" ht="15" customHeight="1">
      <c r="A123" s="270">
        <v>43587</v>
      </c>
      <c r="B123" s="78">
        <f>B122</f>
        <v>35</v>
      </c>
      <c r="C123" s="173"/>
      <c r="D123" s="173"/>
      <c r="E123" s="173"/>
    </row>
    <row r="124" ht="15" customHeight="1">
      <c r="A124" s="270">
        <v>43588</v>
      </c>
      <c r="B124" s="78">
        <f>B123</f>
        <v>35</v>
      </c>
      <c r="C124" s="173"/>
      <c r="D124" s="173"/>
      <c r="E124" s="173"/>
    </row>
    <row r="125" ht="15" customHeight="1">
      <c r="A125" s="270">
        <v>43589</v>
      </c>
      <c r="B125" s="78">
        <f>B124</f>
        <v>35</v>
      </c>
      <c r="C125" s="173"/>
      <c r="D125" s="173"/>
      <c r="E125" s="173"/>
    </row>
    <row r="126" ht="15" customHeight="1">
      <c r="A126" s="270">
        <v>43590</v>
      </c>
      <c r="B126" s="78">
        <f>B125</f>
        <v>35</v>
      </c>
      <c r="C126" s="173"/>
      <c r="D126" s="173"/>
      <c r="E126" s="173"/>
    </row>
    <row r="127" ht="15" customHeight="1">
      <c r="A127" s="270">
        <v>43591</v>
      </c>
      <c r="B127" s="78">
        <f>B126</f>
        <v>35</v>
      </c>
      <c r="C127" s="173"/>
      <c r="D127" s="173"/>
      <c r="E127" s="173"/>
    </row>
    <row r="128" ht="15" customHeight="1">
      <c r="A128" s="270">
        <v>43592</v>
      </c>
      <c r="B128" s="78">
        <f>B127-1</f>
        <v>34</v>
      </c>
      <c r="C128" s="173"/>
      <c r="D128" s="173"/>
      <c r="E128" s="173"/>
    </row>
    <row r="129" ht="15" customHeight="1">
      <c r="A129" s="270">
        <v>43593</v>
      </c>
      <c r="B129" s="78">
        <f>B128</f>
        <v>34</v>
      </c>
      <c r="C129" s="173"/>
      <c r="D129" s="173"/>
      <c r="E129" s="173"/>
    </row>
    <row r="130" ht="15" customHeight="1">
      <c r="A130" s="270">
        <v>43594</v>
      </c>
      <c r="B130" s="78">
        <f>B129</f>
        <v>34</v>
      </c>
      <c r="C130" s="173"/>
      <c r="D130" s="173"/>
      <c r="E130" s="173"/>
    </row>
    <row r="131" ht="15" customHeight="1">
      <c r="A131" s="270">
        <v>43595</v>
      </c>
      <c r="B131" s="78">
        <f>B130</f>
        <v>34</v>
      </c>
      <c r="C131" s="173"/>
      <c r="D131" s="173"/>
      <c r="E131" s="173"/>
    </row>
    <row r="132" ht="15" customHeight="1">
      <c r="A132" s="270">
        <v>43596</v>
      </c>
      <c r="B132" s="78">
        <f>B131</f>
        <v>34</v>
      </c>
      <c r="C132" s="173"/>
      <c r="D132" s="173"/>
      <c r="E132" s="173"/>
    </row>
    <row r="133" ht="15" customHeight="1">
      <c r="A133" s="270">
        <v>43597</v>
      </c>
      <c r="B133" s="78">
        <f>B132</f>
        <v>34</v>
      </c>
      <c r="C133" s="173"/>
      <c r="D133" s="173"/>
      <c r="E133" s="173"/>
    </row>
    <row r="134" ht="15" customHeight="1">
      <c r="A134" s="270">
        <v>43598</v>
      </c>
      <c r="B134" s="78">
        <f>B133</f>
        <v>34</v>
      </c>
      <c r="C134" s="173"/>
      <c r="D134" s="173"/>
      <c r="E134" s="173"/>
    </row>
    <row r="135" ht="15" customHeight="1">
      <c r="A135" s="270">
        <v>43599</v>
      </c>
      <c r="B135" s="78">
        <f>B134-1</f>
        <v>33</v>
      </c>
      <c r="C135" s="173"/>
      <c r="D135" s="173"/>
      <c r="E135" s="173"/>
    </row>
    <row r="136" ht="15" customHeight="1">
      <c r="A136" s="270">
        <v>43600</v>
      </c>
      <c r="B136" s="78">
        <f>B135</f>
        <v>33</v>
      </c>
      <c r="C136" s="173"/>
      <c r="D136" s="173"/>
      <c r="E136" s="173"/>
    </row>
    <row r="137" ht="15" customHeight="1">
      <c r="A137" s="270">
        <v>43601</v>
      </c>
      <c r="B137" s="78">
        <f>B136</f>
        <v>33</v>
      </c>
      <c r="C137" s="173"/>
      <c r="D137" s="173"/>
      <c r="E137" s="173"/>
    </row>
    <row r="138" ht="15" customHeight="1">
      <c r="A138" s="270">
        <v>43602</v>
      </c>
      <c r="B138" s="78">
        <f>B137</f>
        <v>33</v>
      </c>
      <c r="C138" s="173"/>
      <c r="D138" s="173"/>
      <c r="E138" s="173"/>
    </row>
    <row r="139" ht="15" customHeight="1">
      <c r="A139" s="270">
        <v>43603</v>
      </c>
      <c r="B139" s="78">
        <f>B138</f>
        <v>33</v>
      </c>
      <c r="C139" s="173"/>
      <c r="D139" s="173"/>
      <c r="E139" s="173"/>
    </row>
    <row r="140" ht="15" customHeight="1">
      <c r="A140" s="270">
        <v>43604</v>
      </c>
      <c r="B140" s="78">
        <f>B139</f>
        <v>33</v>
      </c>
      <c r="C140" s="173"/>
      <c r="D140" s="173"/>
      <c r="E140" s="173"/>
    </row>
    <row r="141" ht="15" customHeight="1">
      <c r="A141" s="270">
        <v>43605</v>
      </c>
      <c r="B141" s="78">
        <f>B140</f>
        <v>33</v>
      </c>
      <c r="C141" s="173"/>
      <c r="D141" s="173"/>
      <c r="E141" s="173"/>
    </row>
    <row r="142" ht="15" customHeight="1">
      <c r="A142" s="270">
        <v>43606</v>
      </c>
      <c r="B142" s="78">
        <f>B141-1</f>
        <v>32</v>
      </c>
      <c r="C142" s="173"/>
      <c r="D142" s="173"/>
      <c r="E142" s="173"/>
    </row>
    <row r="143" ht="15" customHeight="1">
      <c r="A143" s="270">
        <v>43607</v>
      </c>
      <c r="B143" s="78">
        <f>B142</f>
        <v>32</v>
      </c>
      <c r="C143" s="173"/>
      <c r="D143" s="173"/>
      <c r="E143" s="173"/>
    </row>
    <row r="144" ht="15" customHeight="1">
      <c r="A144" s="270">
        <v>43608</v>
      </c>
      <c r="B144" s="78">
        <f>B143</f>
        <v>32</v>
      </c>
      <c r="C144" s="173"/>
      <c r="D144" s="173"/>
      <c r="E144" s="173"/>
    </row>
    <row r="145" ht="15" customHeight="1">
      <c r="A145" s="270">
        <v>43609</v>
      </c>
      <c r="B145" s="78">
        <f>B144</f>
        <v>32</v>
      </c>
      <c r="C145" s="173"/>
      <c r="D145" s="173"/>
      <c r="E145" s="173"/>
    </row>
    <row r="146" ht="15" customHeight="1">
      <c r="A146" s="270">
        <v>43610</v>
      </c>
      <c r="B146" s="78">
        <f>B145</f>
        <v>32</v>
      </c>
      <c r="C146" s="173"/>
      <c r="D146" s="173"/>
      <c r="E146" s="173"/>
    </row>
    <row r="147" ht="15" customHeight="1">
      <c r="A147" s="270">
        <v>43611</v>
      </c>
      <c r="B147" s="78">
        <f>B146</f>
        <v>32</v>
      </c>
      <c r="C147" s="173"/>
      <c r="D147" s="173"/>
      <c r="E147" s="173"/>
    </row>
    <row r="148" ht="15" customHeight="1">
      <c r="A148" s="270">
        <v>43612</v>
      </c>
      <c r="B148" s="78">
        <f>B147</f>
        <v>32</v>
      </c>
      <c r="C148" s="173"/>
      <c r="D148" s="173"/>
      <c r="E148" s="173"/>
    </row>
    <row r="149" ht="15" customHeight="1">
      <c r="A149" s="270">
        <v>43613</v>
      </c>
      <c r="B149" s="78">
        <f>B148-1</f>
        <v>31</v>
      </c>
      <c r="C149" s="173"/>
      <c r="D149" s="173"/>
      <c r="E149" s="173"/>
    </row>
    <row r="150" ht="15" customHeight="1">
      <c r="A150" s="270">
        <v>43614</v>
      </c>
      <c r="B150" s="78">
        <f>B149</f>
        <v>31</v>
      </c>
      <c r="C150" s="173"/>
      <c r="D150" s="173"/>
      <c r="E150" s="173"/>
    </row>
    <row r="151" ht="15" customHeight="1">
      <c r="A151" s="270">
        <v>43615</v>
      </c>
      <c r="B151" s="78">
        <f>B150</f>
        <v>31</v>
      </c>
      <c r="C151" s="173"/>
      <c r="D151" s="173"/>
      <c r="E151" s="173"/>
    </row>
    <row r="152" ht="15" customHeight="1">
      <c r="A152" s="270">
        <v>43616</v>
      </c>
      <c r="B152" s="78">
        <f>B151</f>
        <v>31</v>
      </c>
      <c r="C152" s="173"/>
      <c r="D152" s="173"/>
      <c r="E152" s="173"/>
    </row>
    <row r="153" ht="15" customHeight="1">
      <c r="A153" s="270">
        <v>43617</v>
      </c>
      <c r="B153" s="78">
        <f>B152</f>
        <v>31</v>
      </c>
      <c r="C153" s="173"/>
      <c r="D153" s="173"/>
      <c r="E153" s="173"/>
    </row>
    <row r="154" ht="15" customHeight="1">
      <c r="A154" s="270">
        <v>43618</v>
      </c>
      <c r="B154" s="78">
        <f>B153</f>
        <v>31</v>
      </c>
      <c r="C154" s="173"/>
      <c r="D154" s="173"/>
      <c r="E154" s="173"/>
    </row>
    <row r="155" ht="15" customHeight="1">
      <c r="A155" s="270">
        <v>43619</v>
      </c>
      <c r="B155" s="78">
        <f>B154</f>
        <v>31</v>
      </c>
      <c r="C155" s="173"/>
      <c r="D155" s="173"/>
      <c r="E155" s="173"/>
    </row>
    <row r="156" ht="15" customHeight="1">
      <c r="A156" s="270">
        <v>43620</v>
      </c>
      <c r="B156" s="78">
        <f>B155-1</f>
        <v>30</v>
      </c>
      <c r="C156" s="173"/>
      <c r="D156" s="173"/>
      <c r="E156" s="173"/>
    </row>
    <row r="157" ht="15" customHeight="1">
      <c r="A157" s="270">
        <v>43621</v>
      </c>
      <c r="B157" s="78">
        <f>B156</f>
        <v>30</v>
      </c>
      <c r="C157" s="173"/>
      <c r="D157" s="173"/>
      <c r="E157" s="173"/>
    </row>
    <row r="158" ht="15" customHeight="1">
      <c r="A158" s="270">
        <v>43622</v>
      </c>
      <c r="B158" s="78">
        <f>B157</f>
        <v>30</v>
      </c>
      <c r="C158" s="173"/>
      <c r="D158" s="173"/>
      <c r="E158" s="173"/>
    </row>
    <row r="159" ht="15" customHeight="1">
      <c r="A159" s="270">
        <v>43623</v>
      </c>
      <c r="B159" s="78">
        <f>B158</f>
        <v>30</v>
      </c>
      <c r="C159" s="173"/>
      <c r="D159" s="173"/>
      <c r="E159" s="173"/>
    </row>
    <row r="160" ht="15" customHeight="1">
      <c r="A160" s="270">
        <v>43624</v>
      </c>
      <c r="B160" s="78">
        <f>B159</f>
        <v>30</v>
      </c>
      <c r="C160" s="173"/>
      <c r="D160" s="173"/>
      <c r="E160" s="173"/>
    </row>
    <row r="161" ht="15" customHeight="1">
      <c r="A161" s="270">
        <v>43625</v>
      </c>
      <c r="B161" s="78">
        <f>B160</f>
        <v>30</v>
      </c>
      <c r="C161" s="173"/>
      <c r="D161" s="173"/>
      <c r="E161" s="173"/>
    </row>
    <row r="162" ht="15" customHeight="1">
      <c r="A162" s="270">
        <v>43626</v>
      </c>
      <c r="B162" s="78">
        <f>B161</f>
        <v>30</v>
      </c>
      <c r="C162" s="173"/>
      <c r="D162" s="173"/>
      <c r="E162" s="173"/>
    </row>
    <row r="163" ht="15" customHeight="1">
      <c r="A163" s="270">
        <v>43627</v>
      </c>
      <c r="B163" s="78">
        <f>B162-1</f>
        <v>29</v>
      </c>
      <c r="C163" s="173"/>
      <c r="D163" s="173"/>
      <c r="E163" s="173"/>
    </row>
    <row r="164" ht="15" customHeight="1">
      <c r="A164" s="270">
        <v>43628</v>
      </c>
      <c r="B164" s="78">
        <f>B163</f>
        <v>29</v>
      </c>
      <c r="C164" s="173"/>
      <c r="D164" s="173"/>
      <c r="E164" s="173"/>
    </row>
    <row r="165" ht="15" customHeight="1">
      <c r="A165" s="270">
        <v>43629</v>
      </c>
      <c r="B165" s="78">
        <f>B164</f>
        <v>29</v>
      </c>
      <c r="C165" s="173"/>
      <c r="D165" s="173"/>
      <c r="E165" s="173"/>
    </row>
    <row r="166" ht="15" customHeight="1">
      <c r="A166" s="270">
        <v>43630</v>
      </c>
      <c r="B166" s="78">
        <f>B165</f>
        <v>29</v>
      </c>
      <c r="C166" s="173"/>
      <c r="D166" s="173"/>
      <c r="E166" s="173"/>
    </row>
    <row r="167" ht="15" customHeight="1">
      <c r="A167" s="270">
        <v>43631</v>
      </c>
      <c r="B167" s="78">
        <f>B166</f>
        <v>29</v>
      </c>
      <c r="C167" s="173"/>
      <c r="D167" s="173"/>
      <c r="E167" s="173"/>
    </row>
    <row r="168" ht="15" customHeight="1">
      <c r="A168" s="270">
        <v>43632</v>
      </c>
      <c r="B168" s="78">
        <f>B167</f>
        <v>29</v>
      </c>
      <c r="C168" s="173"/>
      <c r="D168" s="173"/>
      <c r="E168" s="173"/>
    </row>
    <row r="169" ht="15" customHeight="1">
      <c r="A169" s="270">
        <v>43633</v>
      </c>
      <c r="B169" s="78">
        <f>B168</f>
        <v>29</v>
      </c>
      <c r="C169" s="173"/>
      <c r="D169" s="173"/>
      <c r="E169" s="173"/>
    </row>
    <row r="170" ht="15" customHeight="1">
      <c r="A170" s="270">
        <v>43634</v>
      </c>
      <c r="B170" s="78">
        <f>B169-1</f>
        <v>28</v>
      </c>
      <c r="C170" s="173"/>
      <c r="D170" s="173"/>
      <c r="E170" s="173"/>
    </row>
    <row r="171" ht="15" customHeight="1">
      <c r="A171" s="270">
        <v>43635</v>
      </c>
      <c r="B171" s="78">
        <f>B170</f>
        <v>28</v>
      </c>
      <c r="C171" s="173"/>
      <c r="D171" s="173"/>
      <c r="E171" s="173"/>
    </row>
    <row r="172" ht="15" customHeight="1">
      <c r="A172" s="270">
        <v>43636</v>
      </c>
      <c r="B172" s="78">
        <f>B171</f>
        <v>28</v>
      </c>
      <c r="C172" s="173"/>
      <c r="D172" s="173"/>
      <c r="E172" s="173"/>
    </row>
    <row r="173" ht="15" customHeight="1">
      <c r="A173" s="270">
        <v>43637</v>
      </c>
      <c r="B173" s="78">
        <f>B172</f>
        <v>28</v>
      </c>
      <c r="C173" s="173"/>
      <c r="D173" s="173"/>
      <c r="E173" s="173"/>
    </row>
    <row r="174" ht="15" customHeight="1">
      <c r="A174" s="270">
        <v>43638</v>
      </c>
      <c r="B174" s="78">
        <f>B173</f>
        <v>28</v>
      </c>
      <c r="C174" s="173"/>
      <c r="D174" s="173"/>
      <c r="E174" s="173"/>
    </row>
    <row r="175" ht="15" customHeight="1">
      <c r="A175" s="270">
        <v>43639</v>
      </c>
      <c r="B175" s="78">
        <f>B174</f>
        <v>28</v>
      </c>
      <c r="C175" s="173"/>
      <c r="D175" s="173"/>
      <c r="E175" s="173"/>
    </row>
    <row r="176" ht="15" customHeight="1">
      <c r="A176" s="270">
        <v>43640</v>
      </c>
      <c r="B176" s="78">
        <f>B175</f>
        <v>28</v>
      </c>
      <c r="C176" s="173"/>
      <c r="D176" s="173"/>
      <c r="E176" s="173"/>
    </row>
    <row r="177" ht="15" customHeight="1">
      <c r="A177" s="270">
        <v>43641</v>
      </c>
      <c r="B177" s="78">
        <f>B176-1</f>
        <v>27</v>
      </c>
      <c r="C177" s="173"/>
      <c r="D177" s="173"/>
      <c r="E177" s="173"/>
    </row>
    <row r="178" ht="15" customHeight="1">
      <c r="A178" s="270">
        <v>43642</v>
      </c>
      <c r="B178" s="78">
        <f>B177</f>
        <v>27</v>
      </c>
      <c r="C178" s="173"/>
      <c r="D178" s="173"/>
      <c r="E178" s="173"/>
    </row>
    <row r="179" ht="15" customHeight="1">
      <c r="A179" s="270">
        <v>43643</v>
      </c>
      <c r="B179" s="78">
        <f>B178</f>
        <v>27</v>
      </c>
      <c r="C179" s="173"/>
      <c r="D179" s="173"/>
      <c r="E179" s="173"/>
    </row>
    <row r="180" ht="15" customHeight="1">
      <c r="A180" s="270">
        <v>43644</v>
      </c>
      <c r="B180" s="78">
        <f>B179</f>
        <v>27</v>
      </c>
      <c r="C180" s="173"/>
      <c r="D180" s="173"/>
      <c r="E180" s="173"/>
    </row>
    <row r="181" ht="15" customHeight="1">
      <c r="A181" s="270">
        <v>43645</v>
      </c>
      <c r="B181" s="78">
        <f>B180</f>
        <v>27</v>
      </c>
      <c r="C181" s="173"/>
      <c r="D181" s="173"/>
      <c r="E181" s="173"/>
    </row>
    <row r="182" ht="15" customHeight="1">
      <c r="A182" s="270">
        <v>43646</v>
      </c>
      <c r="B182" s="78">
        <f>B181</f>
        <v>27</v>
      </c>
      <c r="C182" s="173"/>
      <c r="D182" s="173"/>
      <c r="E182" s="173"/>
    </row>
    <row r="183" ht="15" customHeight="1">
      <c r="A183" s="270">
        <v>43647</v>
      </c>
      <c r="B183" s="78">
        <f>B182</f>
        <v>27</v>
      </c>
      <c r="C183" s="173"/>
      <c r="D183" s="173"/>
      <c r="E183" s="173"/>
    </row>
    <row r="184" ht="15" customHeight="1">
      <c r="A184" s="270">
        <v>43648</v>
      </c>
      <c r="B184" s="78">
        <f>B183-1</f>
        <v>26</v>
      </c>
      <c r="C184" s="173"/>
      <c r="D184" s="173"/>
      <c r="E184" s="173"/>
    </row>
    <row r="185" ht="15" customHeight="1">
      <c r="A185" s="270">
        <v>43649</v>
      </c>
      <c r="B185" s="78">
        <f>B184</f>
        <v>26</v>
      </c>
      <c r="C185" s="173"/>
      <c r="D185" s="173"/>
      <c r="E185" s="173"/>
    </row>
    <row r="186" ht="15" customHeight="1">
      <c r="A186" s="270">
        <v>43650</v>
      </c>
      <c r="B186" s="78">
        <f>B185</f>
        <v>26</v>
      </c>
      <c r="C186" s="173"/>
      <c r="D186" s="173"/>
      <c r="E186" s="173"/>
    </row>
    <row r="187" ht="15" customHeight="1">
      <c r="A187" s="270">
        <v>43651</v>
      </c>
      <c r="B187" s="78">
        <f>B186</f>
        <v>26</v>
      </c>
      <c r="C187" s="173"/>
      <c r="D187" s="173"/>
      <c r="E187" s="173"/>
    </row>
    <row r="188" ht="15" customHeight="1">
      <c r="A188" s="270">
        <v>43652</v>
      </c>
      <c r="B188" s="78">
        <f>B187</f>
        <v>26</v>
      </c>
      <c r="C188" s="173"/>
      <c r="D188" s="173"/>
      <c r="E188" s="173"/>
    </row>
    <row r="189" ht="15" customHeight="1">
      <c r="A189" s="270">
        <v>43653</v>
      </c>
      <c r="B189" s="78">
        <f>B188</f>
        <v>26</v>
      </c>
      <c r="C189" s="173"/>
      <c r="D189" s="173"/>
      <c r="E189" s="173"/>
    </row>
    <row r="190" ht="15" customHeight="1">
      <c r="A190" s="270">
        <v>43654</v>
      </c>
      <c r="B190" s="78">
        <f>B189</f>
        <v>26</v>
      </c>
      <c r="C190" s="173"/>
      <c r="D190" s="173"/>
      <c r="E190" s="173"/>
    </row>
    <row r="191" ht="15" customHeight="1">
      <c r="A191" s="270">
        <v>43655</v>
      </c>
      <c r="B191" s="78">
        <f>B190-1</f>
        <v>25</v>
      </c>
      <c r="C191" s="173"/>
      <c r="D191" s="173"/>
      <c r="E191" s="173"/>
    </row>
    <row r="192" ht="15" customHeight="1">
      <c r="A192" s="270">
        <v>43656</v>
      </c>
      <c r="B192" s="78">
        <f>B191</f>
        <v>25</v>
      </c>
      <c r="C192" s="173"/>
      <c r="D192" s="173"/>
      <c r="E192" s="173"/>
    </row>
    <row r="193" ht="15" customHeight="1">
      <c r="A193" s="270">
        <v>43657</v>
      </c>
      <c r="B193" s="78">
        <f>B192</f>
        <v>25</v>
      </c>
      <c r="C193" s="173"/>
      <c r="D193" s="173"/>
      <c r="E193" s="173"/>
    </row>
    <row r="194" ht="15" customHeight="1">
      <c r="A194" s="270">
        <v>43658</v>
      </c>
      <c r="B194" s="78">
        <f>B193</f>
        <v>25</v>
      </c>
      <c r="C194" s="173"/>
      <c r="D194" s="173"/>
      <c r="E194" s="173"/>
    </row>
    <row r="195" ht="15" customHeight="1">
      <c r="A195" s="270">
        <v>43659</v>
      </c>
      <c r="B195" s="78">
        <f>B194</f>
        <v>25</v>
      </c>
      <c r="C195" s="173"/>
      <c r="D195" s="173"/>
      <c r="E195" s="173"/>
    </row>
    <row r="196" ht="15" customHeight="1">
      <c r="A196" s="270">
        <v>43660</v>
      </c>
      <c r="B196" s="78">
        <f>B195</f>
        <v>25</v>
      </c>
      <c r="C196" s="173"/>
      <c r="D196" s="173"/>
      <c r="E196" s="173"/>
    </row>
    <row r="197" ht="15" customHeight="1">
      <c r="A197" s="270">
        <v>43661</v>
      </c>
      <c r="B197" s="78">
        <f>B196</f>
        <v>25</v>
      </c>
      <c r="C197" s="173"/>
      <c r="D197" s="173"/>
      <c r="E197" s="173"/>
    </row>
    <row r="198" ht="15" customHeight="1">
      <c r="A198" s="270">
        <v>43662</v>
      </c>
      <c r="B198" s="78">
        <f>B197-1</f>
        <v>24</v>
      </c>
      <c r="C198" s="173"/>
      <c r="D198" s="173"/>
      <c r="E198" s="173"/>
    </row>
    <row r="199" ht="15" customHeight="1">
      <c r="A199" s="270">
        <v>43663</v>
      </c>
      <c r="B199" s="78">
        <f>B198</f>
        <v>24</v>
      </c>
      <c r="C199" s="173"/>
      <c r="D199" s="173"/>
      <c r="E199" s="173"/>
    </row>
    <row r="200" ht="15" customHeight="1">
      <c r="A200" s="270">
        <v>43664</v>
      </c>
      <c r="B200" s="78">
        <f>B199</f>
        <v>24</v>
      </c>
      <c r="C200" s="173"/>
      <c r="D200" s="173"/>
      <c r="E200" s="173"/>
    </row>
    <row r="201" ht="15" customHeight="1">
      <c r="A201" s="270">
        <v>43665</v>
      </c>
      <c r="B201" s="78">
        <f>B200</f>
        <v>24</v>
      </c>
      <c r="C201" s="173"/>
      <c r="D201" s="173"/>
      <c r="E201" s="173"/>
    </row>
    <row r="202" ht="15" customHeight="1">
      <c r="A202" s="270">
        <v>43666</v>
      </c>
      <c r="B202" s="78">
        <f>B201</f>
        <v>24</v>
      </c>
      <c r="C202" s="173"/>
      <c r="D202" s="173"/>
      <c r="E202" s="173"/>
    </row>
    <row r="203" ht="15" customHeight="1">
      <c r="A203" s="270">
        <v>43667</v>
      </c>
      <c r="B203" s="78">
        <f>B202</f>
        <v>24</v>
      </c>
      <c r="C203" s="173"/>
      <c r="D203" s="173"/>
      <c r="E203" s="173"/>
    </row>
    <row r="204" ht="15" customHeight="1">
      <c r="A204" s="270">
        <v>43668</v>
      </c>
      <c r="B204" s="78">
        <f>B203</f>
        <v>24</v>
      </c>
      <c r="C204" s="173"/>
      <c r="D204" s="173"/>
      <c r="E204" s="173"/>
    </row>
    <row r="205" ht="15" customHeight="1">
      <c r="A205" s="270">
        <v>43669</v>
      </c>
      <c r="B205" s="78">
        <f>B204-1</f>
        <v>23</v>
      </c>
      <c r="C205" s="173"/>
      <c r="D205" s="173"/>
      <c r="E205" s="173"/>
    </row>
    <row r="206" ht="15" customHeight="1">
      <c r="A206" s="270">
        <v>43670</v>
      </c>
      <c r="B206" s="78">
        <f>B205</f>
        <v>23</v>
      </c>
      <c r="C206" s="173"/>
      <c r="D206" s="173"/>
      <c r="E206" s="173"/>
    </row>
    <row r="207" ht="15" customHeight="1">
      <c r="A207" s="270">
        <v>43671</v>
      </c>
      <c r="B207" s="78">
        <f>B206</f>
        <v>23</v>
      </c>
      <c r="C207" s="173"/>
      <c r="D207" s="173"/>
      <c r="E207" s="173"/>
    </row>
    <row r="208" ht="15" customHeight="1">
      <c r="A208" s="270">
        <v>43672</v>
      </c>
      <c r="B208" s="78">
        <f>B207</f>
        <v>23</v>
      </c>
      <c r="C208" s="173"/>
      <c r="D208" s="173"/>
      <c r="E208" s="173"/>
    </row>
    <row r="209" ht="15" customHeight="1">
      <c r="A209" s="270">
        <v>43673</v>
      </c>
      <c r="B209" s="78">
        <f>B208</f>
        <v>23</v>
      </c>
      <c r="C209" s="173"/>
      <c r="D209" s="173"/>
      <c r="E209" s="173"/>
    </row>
    <row r="210" ht="15" customHeight="1">
      <c r="A210" s="270">
        <v>43674</v>
      </c>
      <c r="B210" s="78">
        <f>B209</f>
        <v>23</v>
      </c>
      <c r="C210" s="173"/>
      <c r="D210" s="173"/>
      <c r="E210" s="173"/>
    </row>
    <row r="211" ht="15" customHeight="1">
      <c r="A211" s="270">
        <v>43675</v>
      </c>
      <c r="B211" s="78">
        <f>B210</f>
        <v>23</v>
      </c>
      <c r="C211" s="173"/>
      <c r="D211" s="173"/>
      <c r="E211" s="173"/>
    </row>
    <row r="212" ht="15" customHeight="1">
      <c r="A212" s="270">
        <v>43676</v>
      </c>
      <c r="B212" s="78">
        <f>B211-1</f>
        <v>22</v>
      </c>
      <c r="C212" s="173"/>
      <c r="D212" s="173"/>
      <c r="E212" s="173"/>
    </row>
    <row r="213" ht="15" customHeight="1">
      <c r="A213" s="270">
        <v>43677</v>
      </c>
      <c r="B213" s="78">
        <f>B212</f>
        <v>22</v>
      </c>
      <c r="C213" s="173"/>
      <c r="D213" s="173"/>
      <c r="E213" s="173"/>
    </row>
    <row r="214" ht="15" customHeight="1">
      <c r="A214" s="270">
        <v>43678</v>
      </c>
      <c r="B214" s="78">
        <f>B213</f>
        <v>22</v>
      </c>
      <c r="C214" s="173"/>
      <c r="D214" s="173"/>
      <c r="E214" s="173"/>
    </row>
    <row r="215" ht="15" customHeight="1">
      <c r="A215" s="270">
        <v>43679</v>
      </c>
      <c r="B215" s="78">
        <f>B214</f>
        <v>22</v>
      </c>
      <c r="C215" s="173"/>
      <c r="D215" s="173"/>
      <c r="E215" s="173"/>
    </row>
    <row r="216" ht="15" customHeight="1">
      <c r="A216" s="270">
        <v>43680</v>
      </c>
      <c r="B216" s="78">
        <f>B215</f>
        <v>22</v>
      </c>
      <c r="C216" s="173"/>
      <c r="D216" s="173"/>
      <c r="E216" s="173"/>
    </row>
    <row r="217" ht="15" customHeight="1">
      <c r="A217" s="270">
        <v>43681</v>
      </c>
      <c r="B217" s="78">
        <f>B216</f>
        <v>22</v>
      </c>
      <c r="C217" s="173"/>
      <c r="D217" s="173"/>
      <c r="E217" s="173"/>
    </row>
    <row r="218" ht="15" customHeight="1">
      <c r="A218" s="270">
        <v>43682</v>
      </c>
      <c r="B218" s="78">
        <f>B217</f>
        <v>22</v>
      </c>
      <c r="C218" s="173"/>
      <c r="D218" s="173"/>
      <c r="E218" s="173"/>
    </row>
    <row r="219" ht="15" customHeight="1">
      <c r="A219" s="270">
        <v>43683</v>
      </c>
      <c r="B219" s="78">
        <f>B218-1</f>
        <v>21</v>
      </c>
      <c r="C219" s="173"/>
      <c r="D219" s="173"/>
      <c r="E219" s="173"/>
    </row>
    <row r="220" ht="15" customHeight="1">
      <c r="A220" s="270">
        <v>43684</v>
      </c>
      <c r="B220" s="78">
        <f>B219</f>
        <v>21</v>
      </c>
      <c r="C220" s="173"/>
      <c r="D220" s="173"/>
      <c r="E220" s="173"/>
    </row>
    <row r="221" ht="15" customHeight="1">
      <c r="A221" s="270">
        <v>43685</v>
      </c>
      <c r="B221" s="78">
        <f>B220</f>
        <v>21</v>
      </c>
      <c r="C221" s="173"/>
      <c r="D221" s="173"/>
      <c r="E221" s="173"/>
    </row>
    <row r="222" ht="15" customHeight="1">
      <c r="A222" s="270">
        <v>43686</v>
      </c>
      <c r="B222" s="78">
        <f>B221</f>
        <v>21</v>
      </c>
      <c r="C222" s="173"/>
      <c r="D222" s="173"/>
      <c r="E222" s="173"/>
    </row>
    <row r="223" ht="15" customHeight="1">
      <c r="A223" s="270">
        <v>43687</v>
      </c>
      <c r="B223" s="78">
        <f>B222</f>
        <v>21</v>
      </c>
      <c r="C223" s="173"/>
      <c r="D223" s="173"/>
      <c r="E223" s="173"/>
    </row>
    <row r="224" ht="15" customHeight="1">
      <c r="A224" s="270">
        <v>43688</v>
      </c>
      <c r="B224" s="78">
        <f>B223</f>
        <v>21</v>
      </c>
      <c r="C224" s="173"/>
      <c r="D224" s="173"/>
      <c r="E224" s="173"/>
    </row>
    <row r="225" ht="15" customHeight="1">
      <c r="A225" s="270">
        <v>43689</v>
      </c>
      <c r="B225" s="78">
        <f>B224</f>
        <v>21</v>
      </c>
      <c r="C225" s="173"/>
      <c r="D225" s="173"/>
      <c r="E225" s="173"/>
    </row>
    <row r="226" ht="15" customHeight="1">
      <c r="A226" s="270">
        <v>43690</v>
      </c>
      <c r="B226" s="78">
        <f>B225-1</f>
        <v>20</v>
      </c>
      <c r="C226" s="173"/>
      <c r="D226" s="173"/>
      <c r="E226" s="173"/>
    </row>
    <row r="227" ht="15" customHeight="1">
      <c r="A227" s="270">
        <v>43691</v>
      </c>
      <c r="B227" s="78">
        <f>B226</f>
        <v>20</v>
      </c>
      <c r="C227" s="173"/>
      <c r="D227" s="173"/>
      <c r="E227" s="173"/>
    </row>
    <row r="228" ht="15" customHeight="1">
      <c r="A228" s="270">
        <v>43692</v>
      </c>
      <c r="B228" s="78">
        <f>B227</f>
        <v>20</v>
      </c>
      <c r="C228" s="173"/>
      <c r="D228" s="173"/>
      <c r="E228" s="173"/>
    </row>
    <row r="229" ht="15" customHeight="1">
      <c r="A229" s="270">
        <v>43693</v>
      </c>
      <c r="B229" s="78">
        <f>B228</f>
        <v>20</v>
      </c>
      <c r="C229" s="173"/>
      <c r="D229" s="173"/>
      <c r="E229" s="173"/>
    </row>
    <row r="230" ht="15" customHeight="1">
      <c r="A230" s="270">
        <v>43694</v>
      </c>
      <c r="B230" s="78">
        <f>B229</f>
        <v>20</v>
      </c>
      <c r="C230" s="173"/>
      <c r="D230" s="173"/>
      <c r="E230" s="173"/>
    </row>
    <row r="231" ht="15" customHeight="1">
      <c r="A231" s="270">
        <v>43695</v>
      </c>
      <c r="B231" s="78">
        <f>B230</f>
        <v>20</v>
      </c>
      <c r="C231" s="173"/>
      <c r="D231" s="173"/>
      <c r="E231" s="173"/>
    </row>
    <row r="232" ht="15" customHeight="1">
      <c r="A232" s="270">
        <v>43696</v>
      </c>
      <c r="B232" s="78">
        <f>B231</f>
        <v>20</v>
      </c>
      <c r="C232" s="173"/>
      <c r="D232" s="173"/>
      <c r="E232" s="173"/>
    </row>
    <row r="233" ht="15" customHeight="1">
      <c r="A233" s="270">
        <v>43697</v>
      </c>
      <c r="B233" s="78">
        <f>B232-1</f>
        <v>19</v>
      </c>
      <c r="C233" s="173"/>
      <c r="D233" s="173"/>
      <c r="E233" s="173"/>
    </row>
    <row r="234" ht="15" customHeight="1">
      <c r="A234" s="270">
        <v>43698</v>
      </c>
      <c r="B234" s="78">
        <f>B233</f>
        <v>19</v>
      </c>
      <c r="C234" s="173"/>
      <c r="D234" s="173"/>
      <c r="E234" s="173"/>
    </row>
    <row r="235" ht="15" customHeight="1">
      <c r="A235" s="270">
        <v>43699</v>
      </c>
      <c r="B235" s="78">
        <f>B234</f>
        <v>19</v>
      </c>
      <c r="C235" s="173"/>
      <c r="D235" s="173"/>
      <c r="E235" s="173"/>
    </row>
    <row r="236" ht="15" customHeight="1">
      <c r="A236" s="270">
        <v>43700</v>
      </c>
      <c r="B236" s="78">
        <f>B235</f>
        <v>19</v>
      </c>
      <c r="C236" s="173"/>
      <c r="D236" s="173"/>
      <c r="E236" s="173"/>
    </row>
    <row r="237" ht="15" customHeight="1">
      <c r="A237" s="270">
        <v>43701</v>
      </c>
      <c r="B237" s="78">
        <f>B236</f>
        <v>19</v>
      </c>
      <c r="C237" s="173"/>
      <c r="D237" s="173"/>
      <c r="E237" s="173"/>
    </row>
    <row r="238" ht="15" customHeight="1">
      <c r="A238" s="270">
        <v>43702</v>
      </c>
      <c r="B238" s="78">
        <f>B237</f>
        <v>19</v>
      </c>
      <c r="C238" s="173"/>
      <c r="D238" s="173"/>
      <c r="E238" s="173"/>
    </row>
    <row r="239" ht="15" customHeight="1">
      <c r="A239" s="270">
        <v>43703</v>
      </c>
      <c r="B239" s="78">
        <f>B238</f>
        <v>19</v>
      </c>
      <c r="C239" s="173"/>
      <c r="D239" s="173"/>
      <c r="E239" s="173"/>
    </row>
    <row r="240" ht="15" customHeight="1">
      <c r="A240" s="270">
        <v>43704</v>
      </c>
      <c r="B240" s="78">
        <f>B239-1</f>
        <v>18</v>
      </c>
      <c r="C240" s="173"/>
      <c r="D240" s="173"/>
      <c r="E240" s="173"/>
    </row>
    <row r="241" ht="15" customHeight="1">
      <c r="A241" s="270">
        <v>43705</v>
      </c>
      <c r="B241" s="78">
        <f>B240</f>
        <v>18</v>
      </c>
      <c r="C241" s="173"/>
      <c r="D241" s="173"/>
      <c r="E241" s="173"/>
    </row>
    <row r="242" ht="15" customHeight="1">
      <c r="A242" s="270">
        <v>43706</v>
      </c>
      <c r="B242" s="78">
        <f>B241</f>
        <v>18</v>
      </c>
      <c r="C242" s="173"/>
      <c r="D242" s="173"/>
      <c r="E242" s="173"/>
    </row>
    <row r="243" ht="15" customHeight="1">
      <c r="A243" s="270">
        <v>43707</v>
      </c>
      <c r="B243" s="78">
        <f>B242</f>
        <v>18</v>
      </c>
      <c r="C243" s="173"/>
      <c r="D243" s="173"/>
      <c r="E243" s="173"/>
    </row>
    <row r="244" ht="15" customHeight="1">
      <c r="A244" s="270">
        <v>43708</v>
      </c>
      <c r="B244" s="78">
        <f>B243</f>
        <v>18</v>
      </c>
      <c r="C244" s="173"/>
      <c r="D244" s="173"/>
      <c r="E244" s="173"/>
    </row>
    <row r="245" ht="15" customHeight="1">
      <c r="A245" s="270">
        <v>43709</v>
      </c>
      <c r="B245" s="78">
        <f>B244</f>
        <v>18</v>
      </c>
      <c r="C245" s="173"/>
      <c r="D245" s="173"/>
      <c r="E245" s="173"/>
    </row>
    <row r="246" ht="15" customHeight="1">
      <c r="A246" s="270">
        <v>43710</v>
      </c>
      <c r="B246" s="78">
        <f>B245</f>
        <v>18</v>
      </c>
      <c r="C246" s="173"/>
      <c r="D246" s="173"/>
      <c r="E246" s="173"/>
    </row>
    <row r="247" ht="15" customHeight="1">
      <c r="A247" s="270">
        <v>43711</v>
      </c>
      <c r="B247" s="78">
        <f>B246-1</f>
        <v>17</v>
      </c>
      <c r="C247" s="173"/>
      <c r="D247" s="173"/>
      <c r="E247" s="173"/>
    </row>
    <row r="248" ht="15" customHeight="1">
      <c r="A248" s="270">
        <v>43712</v>
      </c>
      <c r="B248" s="78">
        <f>B247</f>
        <v>17</v>
      </c>
      <c r="C248" s="173"/>
      <c r="D248" s="173"/>
      <c r="E248" s="173"/>
    </row>
    <row r="249" ht="15" customHeight="1">
      <c r="A249" s="270">
        <v>43713</v>
      </c>
      <c r="B249" s="78">
        <f>B248</f>
        <v>17</v>
      </c>
      <c r="C249" s="173"/>
      <c r="D249" s="173"/>
      <c r="E249" s="173"/>
    </row>
    <row r="250" ht="15" customHeight="1">
      <c r="A250" s="270">
        <v>43714</v>
      </c>
      <c r="B250" s="78">
        <f>B249</f>
        <v>17</v>
      </c>
      <c r="C250" s="173"/>
      <c r="D250" s="173"/>
      <c r="E250" s="173"/>
    </row>
    <row r="251" ht="15" customHeight="1">
      <c r="A251" s="270">
        <v>43715</v>
      </c>
      <c r="B251" s="78">
        <f>B250</f>
        <v>17</v>
      </c>
      <c r="C251" s="173"/>
      <c r="D251" s="173"/>
      <c r="E251" s="173"/>
    </row>
    <row r="252" ht="15" customHeight="1">
      <c r="A252" s="270">
        <v>43716</v>
      </c>
      <c r="B252" s="78">
        <f>B251</f>
        <v>17</v>
      </c>
      <c r="C252" s="173"/>
      <c r="D252" s="173"/>
      <c r="E252" s="173"/>
    </row>
    <row r="253" ht="15" customHeight="1">
      <c r="A253" s="270">
        <v>43717</v>
      </c>
      <c r="B253" s="78">
        <f>B252</f>
        <v>17</v>
      </c>
      <c r="C253" s="173"/>
      <c r="D253" s="173"/>
      <c r="E253" s="173"/>
    </row>
    <row r="254" ht="15" customHeight="1">
      <c r="A254" s="270">
        <v>43718</v>
      </c>
      <c r="B254" s="78">
        <f>B253-1</f>
        <v>16</v>
      </c>
      <c r="C254" s="173"/>
      <c r="D254" s="173"/>
      <c r="E254" s="173"/>
    </row>
    <row r="255" ht="15" customHeight="1">
      <c r="A255" s="270">
        <v>43719</v>
      </c>
      <c r="B255" s="78">
        <f>B254</f>
        <v>16</v>
      </c>
      <c r="C255" s="173"/>
      <c r="D255" s="173"/>
      <c r="E255" s="173"/>
    </row>
    <row r="256" ht="15" customHeight="1">
      <c r="A256" s="270">
        <v>43720</v>
      </c>
      <c r="B256" s="78">
        <f>B255</f>
        <v>16</v>
      </c>
      <c r="C256" s="173"/>
      <c r="D256" s="173"/>
      <c r="E256" s="173"/>
    </row>
    <row r="257" ht="15" customHeight="1">
      <c r="A257" s="270">
        <v>43721</v>
      </c>
      <c r="B257" s="78">
        <f>B256</f>
        <v>16</v>
      </c>
      <c r="C257" s="173"/>
      <c r="D257" s="173"/>
      <c r="E257" s="173"/>
    </row>
    <row r="258" ht="15" customHeight="1">
      <c r="A258" s="270">
        <v>43722</v>
      </c>
      <c r="B258" s="78">
        <f>B257</f>
        <v>16</v>
      </c>
      <c r="C258" s="173"/>
      <c r="D258" s="173"/>
      <c r="E258" s="173"/>
    </row>
    <row r="259" ht="15" customHeight="1">
      <c r="A259" s="270">
        <v>43723</v>
      </c>
      <c r="B259" s="78">
        <f>B258</f>
        <v>16</v>
      </c>
      <c r="C259" s="173"/>
      <c r="D259" s="173"/>
      <c r="E259" s="173"/>
    </row>
    <row r="260" ht="15" customHeight="1">
      <c r="A260" s="270">
        <v>43724</v>
      </c>
      <c r="B260" s="78">
        <f>B259</f>
        <v>16</v>
      </c>
      <c r="C260" s="173"/>
      <c r="D260" s="173"/>
      <c r="E260" s="173"/>
    </row>
    <row r="261" ht="15" customHeight="1">
      <c r="A261" s="270">
        <v>43725</v>
      </c>
      <c r="B261" s="78">
        <f>B260-1</f>
        <v>15</v>
      </c>
      <c r="C261" s="173"/>
      <c r="D261" s="173"/>
      <c r="E261" s="173"/>
    </row>
    <row r="262" ht="15" customHeight="1">
      <c r="A262" s="270">
        <v>43726</v>
      </c>
      <c r="B262" s="78">
        <f>B261</f>
        <v>15</v>
      </c>
      <c r="C262" s="173"/>
      <c r="D262" s="173"/>
      <c r="E262" s="173"/>
    </row>
    <row r="263" ht="15" customHeight="1">
      <c r="A263" s="270">
        <v>43727</v>
      </c>
      <c r="B263" s="78">
        <f>B262</f>
        <v>15</v>
      </c>
      <c r="C263" s="173"/>
      <c r="D263" s="173"/>
      <c r="E263" s="173"/>
    </row>
    <row r="264" ht="15" customHeight="1">
      <c r="A264" s="270">
        <v>43728</v>
      </c>
      <c r="B264" s="78">
        <f>B263</f>
        <v>15</v>
      </c>
      <c r="C264" s="173"/>
      <c r="D264" s="173"/>
      <c r="E264" s="173"/>
    </row>
    <row r="265" ht="15" customHeight="1">
      <c r="A265" s="270">
        <v>43729</v>
      </c>
      <c r="B265" s="78">
        <f>B264</f>
        <v>15</v>
      </c>
      <c r="C265" s="173"/>
      <c r="D265" s="173"/>
      <c r="E265" s="173"/>
    </row>
    <row r="266" ht="15" customHeight="1">
      <c r="A266" s="270">
        <v>43730</v>
      </c>
      <c r="B266" s="78">
        <f>B265</f>
        <v>15</v>
      </c>
      <c r="C266" s="173"/>
      <c r="D266" s="173"/>
      <c r="E266" s="173"/>
    </row>
    <row r="267" ht="15" customHeight="1">
      <c r="A267" s="270">
        <v>43731</v>
      </c>
      <c r="B267" s="78">
        <f>B266</f>
        <v>15</v>
      </c>
      <c r="C267" s="173"/>
      <c r="D267" s="173"/>
      <c r="E267" s="173"/>
    </row>
    <row r="268" ht="15" customHeight="1">
      <c r="A268" s="270">
        <v>43732</v>
      </c>
      <c r="B268" s="78">
        <f>B267-1</f>
        <v>14</v>
      </c>
      <c r="C268" s="173"/>
      <c r="D268" s="173"/>
      <c r="E268" s="173"/>
    </row>
    <row r="269" ht="15" customHeight="1">
      <c r="A269" s="270">
        <v>43733</v>
      </c>
      <c r="B269" s="78">
        <f>B268</f>
        <v>14</v>
      </c>
      <c r="C269" s="173"/>
      <c r="D269" s="173"/>
      <c r="E269" s="173"/>
    </row>
    <row r="270" ht="15" customHeight="1">
      <c r="A270" s="270">
        <v>43734</v>
      </c>
      <c r="B270" s="78">
        <f>B269</f>
        <v>14</v>
      </c>
      <c r="C270" s="173"/>
      <c r="D270" s="173"/>
      <c r="E270" s="173"/>
    </row>
    <row r="271" ht="15" customHeight="1">
      <c r="A271" s="270">
        <v>43735</v>
      </c>
      <c r="B271" s="78">
        <f>B270</f>
        <v>14</v>
      </c>
      <c r="C271" s="173"/>
      <c r="D271" s="173"/>
      <c r="E271" s="173"/>
    </row>
    <row r="272" ht="15" customHeight="1">
      <c r="A272" s="270">
        <v>43736</v>
      </c>
      <c r="B272" s="78">
        <f>B271</f>
        <v>14</v>
      </c>
      <c r="C272" s="173"/>
      <c r="D272" s="173"/>
      <c r="E272" s="173"/>
    </row>
    <row r="273" ht="15" customHeight="1">
      <c r="A273" s="270">
        <v>43737</v>
      </c>
      <c r="B273" s="78">
        <f>B272</f>
        <v>14</v>
      </c>
      <c r="C273" s="173"/>
      <c r="D273" s="173"/>
      <c r="E273" s="173"/>
    </row>
    <row r="274" ht="15" customHeight="1">
      <c r="A274" s="270">
        <v>43738</v>
      </c>
      <c r="B274" s="78">
        <f>B273</f>
        <v>14</v>
      </c>
      <c r="C274" s="173"/>
      <c r="D274" s="173"/>
      <c r="E274" s="173"/>
    </row>
    <row r="275" ht="15" customHeight="1">
      <c r="A275" s="270">
        <v>43739</v>
      </c>
      <c r="B275" s="78">
        <f>B274-1</f>
        <v>13</v>
      </c>
      <c r="C275" s="173"/>
      <c r="D275" s="173"/>
      <c r="E275" s="173"/>
    </row>
    <row r="276" ht="15" customHeight="1">
      <c r="A276" s="270">
        <v>43740</v>
      </c>
      <c r="B276" s="78">
        <f>B275</f>
        <v>13</v>
      </c>
      <c r="C276" s="173"/>
      <c r="D276" s="173"/>
      <c r="E276" s="173"/>
    </row>
    <row r="277" ht="15" customHeight="1">
      <c r="A277" s="270">
        <v>43741</v>
      </c>
      <c r="B277" s="78">
        <f>B276</f>
        <v>13</v>
      </c>
      <c r="C277" s="173"/>
      <c r="D277" s="173"/>
      <c r="E277" s="173"/>
    </row>
    <row r="278" ht="15" customHeight="1">
      <c r="A278" s="270">
        <v>43742</v>
      </c>
      <c r="B278" s="78">
        <f>B277</f>
        <v>13</v>
      </c>
      <c r="C278" s="173"/>
      <c r="D278" s="173"/>
      <c r="E278" s="173"/>
    </row>
    <row r="279" ht="15" customHeight="1">
      <c r="A279" s="270">
        <v>43743</v>
      </c>
      <c r="B279" s="78">
        <f>B278</f>
        <v>13</v>
      </c>
      <c r="C279" s="173"/>
      <c r="D279" s="173"/>
      <c r="E279" s="173"/>
    </row>
    <row r="280" ht="15" customHeight="1">
      <c r="A280" s="270">
        <v>43744</v>
      </c>
      <c r="B280" s="78">
        <f>B279</f>
        <v>13</v>
      </c>
      <c r="C280" s="173"/>
      <c r="D280" s="173"/>
      <c r="E280" s="173"/>
    </row>
    <row r="281" ht="15" customHeight="1">
      <c r="A281" s="270">
        <v>43745</v>
      </c>
      <c r="B281" s="78">
        <f>B280</f>
        <v>13</v>
      </c>
      <c r="C281" s="173"/>
      <c r="D281" s="173"/>
      <c r="E281" s="173"/>
    </row>
    <row r="282" ht="15" customHeight="1">
      <c r="A282" s="270">
        <v>43746</v>
      </c>
      <c r="B282" s="78">
        <f>B281-1</f>
        <v>12</v>
      </c>
      <c r="C282" s="173"/>
      <c r="D282" s="173"/>
      <c r="E282" s="173"/>
    </row>
    <row r="283" ht="15" customHeight="1">
      <c r="A283" s="270">
        <v>43747</v>
      </c>
      <c r="B283" s="78">
        <f>B282</f>
        <v>12</v>
      </c>
      <c r="C283" s="173"/>
      <c r="D283" s="173"/>
      <c r="E283" s="173"/>
    </row>
    <row r="284" ht="15" customHeight="1">
      <c r="A284" s="270">
        <v>43748</v>
      </c>
      <c r="B284" s="78">
        <f>B283</f>
        <v>12</v>
      </c>
      <c r="C284" s="173"/>
      <c r="D284" s="173"/>
      <c r="E284" s="173"/>
    </row>
    <row r="285" ht="15" customHeight="1">
      <c r="A285" s="270">
        <v>43749</v>
      </c>
      <c r="B285" s="78">
        <f>B284</f>
        <v>12</v>
      </c>
      <c r="C285" s="173"/>
      <c r="D285" s="173"/>
      <c r="E285" s="173"/>
    </row>
    <row r="286" ht="15" customHeight="1">
      <c r="A286" s="270">
        <v>43750</v>
      </c>
      <c r="B286" s="78">
        <f>B285</f>
        <v>12</v>
      </c>
      <c r="C286" s="173"/>
      <c r="D286" s="173"/>
      <c r="E286" s="173"/>
    </row>
    <row r="287" ht="15" customHeight="1">
      <c r="A287" s="270">
        <v>43751</v>
      </c>
      <c r="B287" s="78">
        <f>B286</f>
        <v>12</v>
      </c>
      <c r="C287" s="173"/>
      <c r="D287" s="173"/>
      <c r="E287" s="173"/>
    </row>
    <row r="288" ht="15" customHeight="1">
      <c r="A288" s="270">
        <v>43752</v>
      </c>
      <c r="B288" s="78">
        <f>B287</f>
        <v>12</v>
      </c>
      <c r="C288" s="173"/>
      <c r="D288" s="173"/>
      <c r="E288" s="173"/>
    </row>
    <row r="289" ht="15" customHeight="1">
      <c r="A289" s="270">
        <v>43753</v>
      </c>
      <c r="B289" s="78">
        <f>B288-1</f>
        <v>11</v>
      </c>
      <c r="C289" s="173"/>
      <c r="D289" s="173"/>
      <c r="E289" s="173"/>
    </row>
    <row r="290" ht="15" customHeight="1">
      <c r="A290" s="270">
        <v>43754</v>
      </c>
      <c r="B290" s="78">
        <f>B289</f>
        <v>11</v>
      </c>
      <c r="C290" s="173"/>
      <c r="D290" s="173"/>
      <c r="E290" s="173"/>
    </row>
    <row r="291" ht="15" customHeight="1">
      <c r="A291" s="270">
        <v>43755</v>
      </c>
      <c r="B291" s="78">
        <f>B290</f>
        <v>11</v>
      </c>
      <c r="C291" s="173"/>
      <c r="D291" s="173"/>
      <c r="E291" s="173"/>
    </row>
    <row r="292" ht="15" customHeight="1">
      <c r="A292" s="270">
        <v>43756</v>
      </c>
      <c r="B292" s="78">
        <f>B291</f>
        <v>11</v>
      </c>
      <c r="C292" s="173"/>
      <c r="D292" s="173"/>
      <c r="E292" s="173"/>
    </row>
    <row r="293" ht="15" customHeight="1">
      <c r="A293" s="270">
        <v>43757</v>
      </c>
      <c r="B293" s="78">
        <f>B292</f>
        <v>11</v>
      </c>
      <c r="C293" s="173"/>
      <c r="D293" s="173"/>
      <c r="E293" s="173"/>
    </row>
    <row r="294" ht="15" customHeight="1">
      <c r="A294" s="270">
        <v>43758</v>
      </c>
      <c r="B294" s="78">
        <f>B293</f>
        <v>11</v>
      </c>
      <c r="C294" s="173"/>
      <c r="D294" s="173"/>
      <c r="E294" s="173"/>
    </row>
    <row r="295" ht="15" customHeight="1">
      <c r="A295" s="270">
        <v>43759</v>
      </c>
      <c r="B295" s="78">
        <f>B294</f>
        <v>11</v>
      </c>
      <c r="C295" s="173"/>
      <c r="D295" s="173"/>
      <c r="E295" s="173"/>
    </row>
    <row r="296" ht="15" customHeight="1">
      <c r="A296" s="270">
        <v>43760</v>
      </c>
      <c r="B296" s="78">
        <f>B295-1</f>
        <v>10</v>
      </c>
      <c r="C296" s="173"/>
      <c r="D296" s="173"/>
      <c r="E296" s="173"/>
    </row>
    <row r="297" ht="15" customHeight="1">
      <c r="A297" s="270">
        <v>43761</v>
      </c>
      <c r="B297" s="78">
        <f>B296</f>
        <v>10</v>
      </c>
      <c r="C297" s="173"/>
      <c r="D297" s="173"/>
      <c r="E297" s="173"/>
    </row>
    <row r="298" ht="15" customHeight="1">
      <c r="A298" s="270">
        <v>43762</v>
      </c>
      <c r="B298" s="78">
        <f>B297</f>
        <v>10</v>
      </c>
      <c r="C298" s="173"/>
      <c r="D298" s="173"/>
      <c r="E298" s="173"/>
    </row>
    <row r="299" ht="15" customHeight="1">
      <c r="A299" s="270">
        <v>43763</v>
      </c>
      <c r="B299" s="78">
        <f>B298</f>
        <v>10</v>
      </c>
      <c r="C299" s="173"/>
      <c r="D299" s="173"/>
      <c r="E299" s="173"/>
    </row>
    <row r="300" ht="15" customHeight="1">
      <c r="A300" s="270">
        <v>43764</v>
      </c>
      <c r="B300" s="78">
        <f>B299</f>
        <v>10</v>
      </c>
      <c r="C300" s="173"/>
      <c r="D300" s="173"/>
      <c r="E300" s="173"/>
    </row>
    <row r="301" ht="15" customHeight="1">
      <c r="A301" s="270">
        <v>43765</v>
      </c>
      <c r="B301" s="78">
        <f>B300</f>
        <v>10</v>
      </c>
      <c r="C301" s="173"/>
      <c r="D301" s="173"/>
      <c r="E301" s="173"/>
    </row>
    <row r="302" ht="15" customHeight="1">
      <c r="A302" s="270">
        <v>43766</v>
      </c>
      <c r="B302" s="78">
        <f>B301</f>
        <v>10</v>
      </c>
      <c r="C302" s="173"/>
      <c r="D302" s="173"/>
      <c r="E302" s="173"/>
    </row>
    <row r="303" ht="15" customHeight="1">
      <c r="A303" s="270">
        <v>43767</v>
      </c>
      <c r="B303" s="78">
        <f>B302-1</f>
        <v>9</v>
      </c>
      <c r="C303" s="173"/>
      <c r="D303" s="173"/>
      <c r="E303" s="173"/>
    </row>
    <row r="304" ht="15" customHeight="1">
      <c r="A304" s="270">
        <v>43768</v>
      </c>
      <c r="B304" s="78">
        <f>B303</f>
        <v>9</v>
      </c>
      <c r="C304" s="173"/>
      <c r="D304" s="173"/>
      <c r="E304" s="173"/>
    </row>
    <row r="305" ht="15" customHeight="1">
      <c r="A305" s="270">
        <v>43769</v>
      </c>
      <c r="B305" s="78">
        <f>B304</f>
        <v>9</v>
      </c>
      <c r="C305" s="173"/>
      <c r="D305" s="173"/>
      <c r="E305" s="173"/>
    </row>
    <row r="306" ht="15" customHeight="1">
      <c r="A306" s="270">
        <v>43770</v>
      </c>
      <c r="B306" s="78">
        <f>B305</f>
        <v>9</v>
      </c>
      <c r="C306" s="173"/>
      <c r="D306" s="173"/>
      <c r="E306" s="173"/>
    </row>
    <row r="307" ht="15" customHeight="1">
      <c r="A307" s="270">
        <v>43771</v>
      </c>
      <c r="B307" s="78">
        <f>B306</f>
        <v>9</v>
      </c>
      <c r="C307" s="173"/>
      <c r="D307" s="173"/>
      <c r="E307" s="173"/>
    </row>
    <row r="308" ht="15" customHeight="1">
      <c r="A308" s="270">
        <v>43772</v>
      </c>
      <c r="B308" s="78">
        <f>B307</f>
        <v>9</v>
      </c>
      <c r="C308" s="173"/>
      <c r="D308" s="173"/>
      <c r="E308" s="173"/>
    </row>
    <row r="309" ht="15" customHeight="1">
      <c r="A309" s="270">
        <v>43773</v>
      </c>
      <c r="B309" s="78">
        <f>B308</f>
        <v>9</v>
      </c>
      <c r="C309" s="173"/>
      <c r="D309" s="173"/>
      <c r="E309" s="173"/>
    </row>
    <row r="310" ht="15" customHeight="1">
      <c r="A310" s="270">
        <v>43774</v>
      </c>
      <c r="B310" s="78">
        <f>B309-1</f>
        <v>8</v>
      </c>
      <c r="C310" s="173"/>
      <c r="D310" s="173"/>
      <c r="E310" s="173"/>
    </row>
    <row r="311" ht="15" customHeight="1">
      <c r="A311" s="270">
        <v>43775</v>
      </c>
      <c r="B311" s="78">
        <f>B310</f>
        <v>8</v>
      </c>
      <c r="C311" s="173"/>
      <c r="D311" s="173"/>
      <c r="E311" s="173"/>
    </row>
    <row r="312" ht="15" customHeight="1">
      <c r="A312" s="270">
        <v>43776</v>
      </c>
      <c r="B312" s="78">
        <f>B311</f>
        <v>8</v>
      </c>
      <c r="C312" s="173"/>
      <c r="D312" s="173"/>
      <c r="E312" s="173"/>
    </row>
    <row r="313" ht="15" customHeight="1">
      <c r="A313" s="270">
        <v>43777</v>
      </c>
      <c r="B313" s="78">
        <f>B312</f>
        <v>8</v>
      </c>
      <c r="C313" s="173"/>
      <c r="D313" s="173"/>
      <c r="E313" s="173"/>
    </row>
    <row r="314" ht="15" customHeight="1">
      <c r="A314" s="270">
        <v>43778</v>
      </c>
      <c r="B314" s="78">
        <f>B313</f>
        <v>8</v>
      </c>
      <c r="C314" s="173"/>
      <c r="D314" s="173"/>
      <c r="E314" s="173"/>
    </row>
    <row r="315" ht="15" customHeight="1">
      <c r="A315" s="270">
        <v>43779</v>
      </c>
      <c r="B315" s="78">
        <f>B314</f>
        <v>8</v>
      </c>
      <c r="C315" s="173"/>
      <c r="D315" s="173"/>
      <c r="E315" s="173"/>
    </row>
    <row r="316" ht="15" customHeight="1">
      <c r="A316" s="270">
        <v>43780</v>
      </c>
      <c r="B316" s="78">
        <f>B315</f>
        <v>8</v>
      </c>
      <c r="C316" s="173"/>
      <c r="D316" s="173"/>
      <c r="E316" s="173"/>
    </row>
    <row r="317" ht="15" customHeight="1">
      <c r="A317" s="270">
        <v>43781</v>
      </c>
      <c r="B317" s="78">
        <f>B316-1</f>
        <v>7</v>
      </c>
      <c r="C317" s="173"/>
      <c r="D317" s="173"/>
      <c r="E317" s="173"/>
    </row>
    <row r="318" ht="15" customHeight="1">
      <c r="A318" s="270">
        <v>43782</v>
      </c>
      <c r="B318" s="78">
        <f>B317</f>
        <v>7</v>
      </c>
      <c r="C318" s="173"/>
      <c r="D318" s="173"/>
      <c r="E318" s="173"/>
    </row>
    <row r="319" ht="15" customHeight="1">
      <c r="A319" s="270">
        <v>43783</v>
      </c>
      <c r="B319" s="78">
        <f>B318</f>
        <v>7</v>
      </c>
      <c r="C319" s="173"/>
      <c r="D319" s="173"/>
      <c r="E319" s="173"/>
    </row>
    <row r="320" ht="15" customHeight="1">
      <c r="A320" s="270">
        <v>43784</v>
      </c>
      <c r="B320" s="78">
        <f>B319</f>
        <v>7</v>
      </c>
      <c r="C320" s="173"/>
      <c r="D320" s="173"/>
      <c r="E320" s="173"/>
    </row>
    <row r="321" ht="15" customHeight="1">
      <c r="A321" s="270">
        <v>43785</v>
      </c>
      <c r="B321" s="78">
        <f>B320</f>
        <v>7</v>
      </c>
      <c r="C321" s="173"/>
      <c r="D321" s="173"/>
      <c r="E321" s="173"/>
    </row>
    <row r="322" ht="15" customHeight="1">
      <c r="A322" s="270">
        <v>43786</v>
      </c>
      <c r="B322" s="78">
        <f>B321</f>
        <v>7</v>
      </c>
      <c r="C322" s="173"/>
      <c r="D322" s="173"/>
      <c r="E322" s="173"/>
    </row>
    <row r="323" ht="15" customHeight="1">
      <c r="A323" s="270">
        <v>43787</v>
      </c>
      <c r="B323" s="78">
        <f>B322</f>
        <v>7</v>
      </c>
      <c r="C323" s="173"/>
      <c r="D323" s="173"/>
      <c r="E323" s="173"/>
    </row>
    <row r="324" ht="15" customHeight="1">
      <c r="A324" s="270">
        <v>43788</v>
      </c>
      <c r="B324" s="78">
        <f>B323-1</f>
        <v>6</v>
      </c>
      <c r="C324" s="173"/>
      <c r="D324" s="173"/>
      <c r="E324" s="173"/>
    </row>
    <row r="325" ht="15" customHeight="1">
      <c r="A325" s="270">
        <v>43789</v>
      </c>
      <c r="B325" s="78">
        <f>B324</f>
        <v>6</v>
      </c>
      <c r="C325" s="173"/>
      <c r="D325" s="173"/>
      <c r="E325" s="173"/>
    </row>
    <row r="326" ht="15" customHeight="1">
      <c r="A326" s="270">
        <v>43790</v>
      </c>
      <c r="B326" s="78">
        <f>B325</f>
        <v>6</v>
      </c>
      <c r="C326" s="173"/>
      <c r="D326" s="173"/>
      <c r="E326" s="173"/>
    </row>
    <row r="327" ht="15" customHeight="1">
      <c r="A327" s="270">
        <v>43791</v>
      </c>
      <c r="B327" s="78">
        <f>B326</f>
        <v>6</v>
      </c>
      <c r="C327" s="173"/>
      <c r="D327" s="173"/>
      <c r="E327" s="173"/>
    </row>
    <row r="328" ht="15" customHeight="1">
      <c r="A328" s="270">
        <v>43792</v>
      </c>
      <c r="B328" s="78">
        <f>B327</f>
        <v>6</v>
      </c>
      <c r="C328" s="173"/>
      <c r="D328" s="173"/>
      <c r="E328" s="173"/>
    </row>
    <row r="329" ht="15" customHeight="1">
      <c r="A329" s="270">
        <v>43793</v>
      </c>
      <c r="B329" s="78">
        <f>B328</f>
        <v>6</v>
      </c>
      <c r="C329" s="173"/>
      <c r="D329" s="173"/>
      <c r="E329" s="173"/>
    </row>
    <row r="330" ht="15" customHeight="1">
      <c r="A330" s="270">
        <v>43794</v>
      </c>
      <c r="B330" s="78">
        <f>B329</f>
        <v>6</v>
      </c>
      <c r="C330" s="173"/>
      <c r="D330" s="173"/>
      <c r="E330" s="173"/>
    </row>
    <row r="331" ht="15" customHeight="1">
      <c r="A331" s="270">
        <v>43795</v>
      </c>
      <c r="B331" s="78">
        <f>B330-1</f>
        <v>5</v>
      </c>
      <c r="C331" s="173"/>
      <c r="D331" s="173"/>
      <c r="E331" s="173"/>
    </row>
    <row r="332" ht="15" customHeight="1">
      <c r="A332" s="270">
        <v>43796</v>
      </c>
      <c r="B332" s="78">
        <f>B331</f>
        <v>5</v>
      </c>
      <c r="C332" s="173"/>
      <c r="D332" s="173"/>
      <c r="E332" s="173"/>
    </row>
    <row r="333" ht="15" customHeight="1">
      <c r="A333" s="270">
        <v>43797</v>
      </c>
      <c r="B333" s="78">
        <f>B332</f>
        <v>5</v>
      </c>
      <c r="C333" s="173"/>
      <c r="D333" s="173"/>
      <c r="E333" s="173"/>
    </row>
    <row r="334" ht="15" customHeight="1">
      <c r="A334" s="270">
        <v>43798</v>
      </c>
      <c r="B334" s="78">
        <f>B333</f>
        <v>5</v>
      </c>
      <c r="C334" s="173"/>
      <c r="D334" s="173"/>
      <c r="E334" s="173"/>
    </row>
    <row r="335" ht="15" customHeight="1">
      <c r="A335" s="270">
        <v>43799</v>
      </c>
      <c r="B335" s="78">
        <f>B334</f>
        <v>5</v>
      </c>
      <c r="C335" s="173"/>
      <c r="D335" s="173"/>
      <c r="E335" s="173"/>
    </row>
    <row r="336" ht="15" customHeight="1">
      <c r="A336" s="270">
        <v>43800</v>
      </c>
      <c r="B336" s="78">
        <f>B335</f>
        <v>5</v>
      </c>
      <c r="C336" s="173"/>
      <c r="D336" s="173"/>
      <c r="E336" s="173"/>
    </row>
    <row r="337" ht="15" customHeight="1">
      <c r="A337" s="270">
        <v>43801</v>
      </c>
      <c r="B337" s="78">
        <f>B336</f>
        <v>5</v>
      </c>
      <c r="C337" s="173"/>
      <c r="D337" s="173"/>
      <c r="E337" s="173"/>
    </row>
    <row r="338" ht="15" customHeight="1">
      <c r="A338" s="270">
        <v>43802</v>
      </c>
      <c r="B338" s="78">
        <f>B337-1</f>
        <v>4</v>
      </c>
      <c r="C338" s="173"/>
      <c r="D338" s="173"/>
      <c r="E338" s="173"/>
    </row>
    <row r="339" ht="15" customHeight="1">
      <c r="A339" s="270">
        <v>43803</v>
      </c>
      <c r="B339" s="78">
        <f>B338</f>
        <v>4</v>
      </c>
      <c r="C339" s="173"/>
      <c r="D339" s="173"/>
      <c r="E339" s="173"/>
    </row>
    <row r="340" ht="15" customHeight="1">
      <c r="A340" s="270">
        <v>43804</v>
      </c>
      <c r="B340" s="78">
        <f>B339</f>
        <v>4</v>
      </c>
      <c r="C340" s="173"/>
      <c r="D340" s="173"/>
      <c r="E340" s="173"/>
    </row>
    <row r="341" ht="15" customHeight="1">
      <c r="A341" s="270">
        <v>43805</v>
      </c>
      <c r="B341" s="78">
        <f>B340</f>
        <v>4</v>
      </c>
      <c r="C341" s="173"/>
      <c r="D341" s="173"/>
      <c r="E341" s="173"/>
    </row>
    <row r="342" ht="15" customHeight="1">
      <c r="A342" s="270">
        <v>43806</v>
      </c>
      <c r="B342" s="78">
        <f>B341</f>
        <v>4</v>
      </c>
      <c r="C342" s="173"/>
      <c r="D342" s="173"/>
      <c r="E342" s="173"/>
    </row>
    <row r="343" ht="15" customHeight="1">
      <c r="A343" s="270">
        <v>43807</v>
      </c>
      <c r="B343" s="78">
        <f>B342</f>
        <v>4</v>
      </c>
      <c r="C343" s="173"/>
      <c r="D343" s="173"/>
      <c r="E343" s="173"/>
    </row>
    <row r="344" ht="15" customHeight="1">
      <c r="A344" s="270">
        <v>43808</v>
      </c>
      <c r="B344" s="78">
        <f>B343</f>
        <v>4</v>
      </c>
      <c r="C344" s="173"/>
      <c r="D344" s="173"/>
      <c r="E344" s="173"/>
    </row>
    <row r="345" ht="15" customHeight="1">
      <c r="A345" s="270">
        <v>43809</v>
      </c>
      <c r="B345" s="78">
        <f>B344-1</f>
        <v>3</v>
      </c>
      <c r="C345" s="173"/>
      <c r="D345" s="173"/>
      <c r="E345" s="173"/>
    </row>
    <row r="346" ht="15" customHeight="1">
      <c r="A346" s="270">
        <v>43810</v>
      </c>
      <c r="B346" s="78">
        <f>B345</f>
        <v>3</v>
      </c>
      <c r="C346" s="173"/>
      <c r="D346" s="173"/>
      <c r="E346" s="173"/>
    </row>
    <row r="347" ht="15" customHeight="1">
      <c r="A347" s="270">
        <v>43811</v>
      </c>
      <c r="B347" s="78">
        <f>B346</f>
        <v>3</v>
      </c>
      <c r="C347" s="173"/>
      <c r="D347" s="173"/>
      <c r="E347" s="173"/>
    </row>
    <row r="348" ht="15" customHeight="1">
      <c r="A348" s="270">
        <v>43812</v>
      </c>
      <c r="B348" s="78">
        <f>B347</f>
        <v>3</v>
      </c>
      <c r="C348" s="173"/>
      <c r="D348" s="173"/>
      <c r="E348" s="173"/>
    </row>
    <row r="349" ht="15" customHeight="1">
      <c r="A349" s="270">
        <v>43813</v>
      </c>
      <c r="B349" s="78">
        <f>B348</f>
        <v>3</v>
      </c>
      <c r="C349" s="173"/>
      <c r="D349" s="173"/>
      <c r="E349" s="173"/>
    </row>
    <row r="350" ht="15" customHeight="1">
      <c r="A350" s="270">
        <v>43814</v>
      </c>
      <c r="B350" s="78">
        <f>B349</f>
        <v>3</v>
      </c>
      <c r="C350" s="173"/>
      <c r="D350" s="173"/>
      <c r="E350" s="173"/>
    </row>
    <row r="351" ht="15" customHeight="1">
      <c r="A351" s="270">
        <v>43815</v>
      </c>
      <c r="B351" s="78">
        <f>B350</f>
        <v>3</v>
      </c>
      <c r="C351" s="173"/>
      <c r="D351" s="173"/>
      <c r="E351" s="173"/>
    </row>
    <row r="352" ht="15" customHeight="1">
      <c r="A352" s="270">
        <v>43816</v>
      </c>
      <c r="B352" s="78">
        <f>B351-1</f>
        <v>2</v>
      </c>
      <c r="C352" s="173"/>
      <c r="D352" s="173"/>
      <c r="E352" s="173"/>
    </row>
    <row r="353" ht="15" customHeight="1">
      <c r="A353" s="270">
        <v>43817</v>
      </c>
      <c r="B353" s="78">
        <f>B352</f>
        <v>2</v>
      </c>
      <c r="C353" s="173"/>
      <c r="D353" s="173"/>
      <c r="E353" s="173"/>
    </row>
    <row r="354" ht="15" customHeight="1">
      <c r="A354" s="270">
        <v>43818</v>
      </c>
      <c r="B354" s="78">
        <f>B353</f>
        <v>2</v>
      </c>
      <c r="C354" s="173"/>
      <c r="D354" s="173"/>
      <c r="E354" s="173"/>
    </row>
    <row r="355" ht="15" customHeight="1">
      <c r="A355" s="270">
        <v>43819</v>
      </c>
      <c r="B355" s="78">
        <f>B354</f>
        <v>2</v>
      </c>
      <c r="C355" s="173"/>
      <c r="D355" s="173"/>
      <c r="E355" s="173"/>
    </row>
    <row r="356" ht="15" customHeight="1">
      <c r="A356" s="270">
        <v>43820</v>
      </c>
      <c r="B356" s="78">
        <f>B355</f>
        <v>2</v>
      </c>
      <c r="C356" s="173"/>
      <c r="D356" s="173"/>
      <c r="E356" s="173"/>
    </row>
    <row r="357" ht="15" customHeight="1">
      <c r="A357" s="270">
        <v>43821</v>
      </c>
      <c r="B357" s="78">
        <f>B356</f>
        <v>2</v>
      </c>
      <c r="C357" s="173"/>
      <c r="D357" s="173"/>
      <c r="E357" s="173"/>
    </row>
    <row r="358" ht="15" customHeight="1">
      <c r="A358" s="270">
        <v>43822</v>
      </c>
      <c r="B358" s="78">
        <f>B357</f>
        <v>2</v>
      </c>
      <c r="C358" s="173"/>
      <c r="D358" s="173"/>
      <c r="E358" s="173"/>
    </row>
    <row r="359" ht="15" customHeight="1">
      <c r="A359" s="270">
        <v>43823</v>
      </c>
      <c r="B359" s="78">
        <f>B358-1</f>
        <v>1</v>
      </c>
      <c r="C359" s="173"/>
      <c r="D359" s="173"/>
      <c r="E359" s="173"/>
    </row>
    <row r="360" ht="15" customHeight="1">
      <c r="A360" s="270">
        <v>43824</v>
      </c>
      <c r="B360" s="78">
        <f>B359</f>
        <v>1</v>
      </c>
      <c r="C360" s="173"/>
      <c r="D360" s="173"/>
      <c r="E360" s="173"/>
    </row>
    <row r="361" ht="15" customHeight="1">
      <c r="A361" s="270">
        <v>43825</v>
      </c>
      <c r="B361" s="78">
        <f>B360</f>
        <v>1</v>
      </c>
      <c r="C361" s="173"/>
      <c r="D361" s="173"/>
      <c r="E361" s="173"/>
    </row>
    <row r="362" ht="15" customHeight="1">
      <c r="A362" s="270">
        <v>43826</v>
      </c>
      <c r="B362" s="78">
        <f>B361</f>
        <v>1</v>
      </c>
      <c r="C362" s="173"/>
      <c r="D362" s="173"/>
      <c r="E362" s="173"/>
    </row>
    <row r="363" ht="15" customHeight="1">
      <c r="A363" s="270">
        <v>43827</v>
      </c>
      <c r="B363" s="78">
        <f>B362</f>
        <v>1</v>
      </c>
      <c r="C363" s="173"/>
      <c r="D363" s="173"/>
      <c r="E363" s="173"/>
    </row>
    <row r="364" ht="15" customHeight="1">
      <c r="A364" s="270">
        <v>43828</v>
      </c>
      <c r="B364" s="78">
        <f>B363</f>
        <v>1</v>
      </c>
      <c r="C364" s="173"/>
      <c r="D364" s="173"/>
      <c r="E364" s="173"/>
    </row>
    <row r="365" ht="15" customHeight="1">
      <c r="A365" s="270">
        <v>43829</v>
      </c>
      <c r="B365" s="78">
        <f>B364</f>
        <v>1</v>
      </c>
      <c r="C365" s="173"/>
      <c r="D365" s="173"/>
      <c r="E365" s="173"/>
    </row>
    <row r="366" ht="15" customHeight="1">
      <c r="A366" s="270">
        <v>43830</v>
      </c>
      <c r="B366" s="78">
        <v>52</v>
      </c>
      <c r="C366" s="173"/>
      <c r="D366" s="173"/>
      <c r="E366" s="173"/>
    </row>
    <row r="367" ht="15" customHeight="1">
      <c r="A367" s="270">
        <v>43831</v>
      </c>
      <c r="B367" s="78">
        <f>B366</f>
        <v>52</v>
      </c>
      <c r="C367" s="173"/>
      <c r="D367" s="173"/>
      <c r="E367" s="173"/>
    </row>
    <row r="368" ht="15" customHeight="1">
      <c r="A368" s="270">
        <v>43832</v>
      </c>
      <c r="B368" s="78">
        <f>B367</f>
        <v>52</v>
      </c>
      <c r="C368" s="173"/>
      <c r="D368" s="173"/>
      <c r="E368" s="173"/>
    </row>
    <row r="369" ht="15" customHeight="1">
      <c r="A369" s="270">
        <v>43833</v>
      </c>
      <c r="B369" s="78">
        <f>B368</f>
        <v>52</v>
      </c>
      <c r="C369" s="173"/>
      <c r="D369" s="173"/>
      <c r="E369" s="173"/>
    </row>
    <row r="370" ht="15" customHeight="1">
      <c r="A370" s="270">
        <v>43834</v>
      </c>
      <c r="B370" s="78">
        <f>B369</f>
        <v>52</v>
      </c>
      <c r="C370" s="173"/>
      <c r="D370" s="173"/>
      <c r="E370" s="173"/>
    </row>
    <row r="371" ht="15" customHeight="1">
      <c r="A371" s="270">
        <v>43835</v>
      </c>
      <c r="B371" s="78">
        <f>B370</f>
        <v>52</v>
      </c>
      <c r="C371" s="173"/>
      <c r="D371" s="173"/>
      <c r="E371" s="173"/>
    </row>
    <row r="372" ht="15" customHeight="1">
      <c r="A372" s="270">
        <v>43836</v>
      </c>
      <c r="B372" s="78">
        <f>B371</f>
        <v>52</v>
      </c>
      <c r="C372" s="173"/>
      <c r="D372" s="173"/>
      <c r="E372" s="173"/>
    </row>
    <row r="373" ht="15" customHeight="1">
      <c r="A373" s="270">
        <v>43837</v>
      </c>
      <c r="B373" s="78">
        <f>B372-1</f>
        <v>51</v>
      </c>
      <c r="C373" s="173"/>
      <c r="D373" s="173"/>
      <c r="E373" s="173"/>
    </row>
    <row r="374" ht="15" customHeight="1">
      <c r="A374" s="270">
        <v>43838</v>
      </c>
      <c r="B374" s="78">
        <f>B373</f>
        <v>51</v>
      </c>
      <c r="C374" s="173"/>
      <c r="D374" s="173"/>
      <c r="E374" s="173"/>
    </row>
    <row r="375" ht="15" customHeight="1">
      <c r="A375" s="270">
        <v>43839</v>
      </c>
      <c r="B375" s="78">
        <f>B374</f>
        <v>51</v>
      </c>
      <c r="C375" s="173"/>
      <c r="D375" s="173"/>
      <c r="E375" s="173"/>
    </row>
    <row r="376" ht="15" customHeight="1">
      <c r="A376" s="270">
        <v>43840</v>
      </c>
      <c r="B376" s="78">
        <f>B375</f>
        <v>51</v>
      </c>
      <c r="C376" s="173"/>
      <c r="D376" s="173"/>
      <c r="E376" s="173"/>
    </row>
    <row r="377" ht="15" customHeight="1">
      <c r="A377" s="270">
        <v>43841</v>
      </c>
      <c r="B377" s="78">
        <f>B376</f>
        <v>51</v>
      </c>
      <c r="C377" s="173"/>
      <c r="D377" s="173"/>
      <c r="E377" s="173"/>
    </row>
    <row r="378" ht="15" customHeight="1">
      <c r="A378" s="270">
        <v>43842</v>
      </c>
      <c r="B378" s="78">
        <f>B377</f>
        <v>51</v>
      </c>
      <c r="C378" s="173"/>
      <c r="D378" s="173"/>
      <c r="E378" s="173"/>
    </row>
    <row r="379" ht="15" customHeight="1">
      <c r="A379" s="270">
        <v>43843</v>
      </c>
      <c r="B379" s="78">
        <f>B378</f>
        <v>51</v>
      </c>
      <c r="C379" s="173"/>
      <c r="D379" s="173"/>
      <c r="E379" s="173"/>
    </row>
    <row r="380" ht="15" customHeight="1">
      <c r="A380" s="270">
        <v>43844</v>
      </c>
      <c r="B380" s="78">
        <f>B379-1</f>
        <v>50</v>
      </c>
      <c r="C380" s="173"/>
      <c r="D380" s="173"/>
      <c r="E380" s="173"/>
    </row>
    <row r="381" ht="15" customHeight="1">
      <c r="A381" s="270">
        <v>43845</v>
      </c>
      <c r="B381" s="78">
        <f>B380</f>
        <v>50</v>
      </c>
      <c r="C381" s="173"/>
      <c r="D381" s="173"/>
      <c r="E381" s="173"/>
    </row>
    <row r="382" ht="15" customHeight="1">
      <c r="A382" s="270">
        <v>43846</v>
      </c>
      <c r="B382" s="78">
        <f>B381</f>
        <v>50</v>
      </c>
      <c r="C382" s="173"/>
      <c r="D382" s="173"/>
      <c r="E382" s="173"/>
    </row>
    <row r="383" ht="15" customHeight="1">
      <c r="A383" s="270">
        <v>43847</v>
      </c>
      <c r="B383" s="78">
        <f>B382</f>
        <v>50</v>
      </c>
      <c r="C383" s="173"/>
      <c r="D383" s="173"/>
      <c r="E383" s="173"/>
    </row>
    <row r="384" ht="15" customHeight="1">
      <c r="A384" s="270">
        <v>43848</v>
      </c>
      <c r="B384" s="78">
        <f>B383</f>
        <v>50</v>
      </c>
      <c r="C384" s="173"/>
      <c r="D384" s="173"/>
      <c r="E384" s="173"/>
    </row>
    <row r="385" ht="15" customHeight="1">
      <c r="A385" s="270">
        <v>43849</v>
      </c>
      <c r="B385" s="78">
        <f>B384</f>
        <v>50</v>
      </c>
      <c r="C385" s="173"/>
      <c r="D385" s="173"/>
      <c r="E385" s="173"/>
    </row>
    <row r="386" ht="15" customHeight="1">
      <c r="A386" s="270">
        <v>43850</v>
      </c>
      <c r="B386" s="78">
        <f>B385</f>
        <v>50</v>
      </c>
      <c r="C386" s="173"/>
      <c r="D386" s="173"/>
      <c r="E386" s="173"/>
    </row>
    <row r="387" ht="15" customHeight="1">
      <c r="A387" s="270">
        <v>43851</v>
      </c>
      <c r="B387" s="78">
        <f>B386-1</f>
        <v>49</v>
      </c>
      <c r="C387" s="173"/>
      <c r="D387" s="173"/>
      <c r="E387" s="173"/>
    </row>
    <row r="388" ht="15" customHeight="1">
      <c r="A388" s="270">
        <v>43852</v>
      </c>
      <c r="B388" s="78">
        <f>B387</f>
        <v>49</v>
      </c>
      <c r="C388" s="173"/>
      <c r="D388" s="173"/>
      <c r="E388" s="173"/>
    </row>
    <row r="389" ht="15" customHeight="1">
      <c r="A389" s="270">
        <v>43853</v>
      </c>
      <c r="B389" s="78">
        <f>B388</f>
        <v>49</v>
      </c>
      <c r="C389" s="173"/>
      <c r="D389" s="173"/>
      <c r="E389" s="173"/>
    </row>
    <row r="390" ht="15" customHeight="1">
      <c r="A390" s="270">
        <v>43854</v>
      </c>
      <c r="B390" s="78">
        <f>B389</f>
        <v>49</v>
      </c>
      <c r="C390" s="173"/>
      <c r="D390" s="173"/>
      <c r="E390" s="173"/>
    </row>
    <row r="391" ht="15" customHeight="1">
      <c r="A391" s="270">
        <v>43855</v>
      </c>
      <c r="B391" s="78">
        <f>B390</f>
        <v>49</v>
      </c>
      <c r="C391" s="173"/>
      <c r="D391" s="173"/>
      <c r="E391" s="173"/>
    </row>
    <row r="392" ht="15" customHeight="1">
      <c r="A392" s="270">
        <v>43856</v>
      </c>
      <c r="B392" s="78">
        <f>B391</f>
        <v>49</v>
      </c>
      <c r="C392" s="173"/>
      <c r="D392" s="173"/>
      <c r="E392" s="173"/>
    </row>
    <row r="393" ht="15" customHeight="1">
      <c r="A393" s="270">
        <v>43857</v>
      </c>
      <c r="B393" s="78">
        <f>B392</f>
        <v>49</v>
      </c>
      <c r="C393" s="173"/>
      <c r="D393" s="173"/>
      <c r="E393" s="173"/>
    </row>
    <row r="394" ht="15" customHeight="1">
      <c r="A394" s="270">
        <v>43858</v>
      </c>
      <c r="B394" s="78">
        <f>B393-1</f>
        <v>48</v>
      </c>
      <c r="C394" s="173"/>
      <c r="D394" s="173"/>
      <c r="E394" s="173"/>
    </row>
    <row r="395" ht="15" customHeight="1">
      <c r="A395" s="270">
        <v>43859</v>
      </c>
      <c r="B395" s="78">
        <f>B394</f>
        <v>48</v>
      </c>
      <c r="C395" s="173"/>
      <c r="D395" s="173"/>
      <c r="E395" s="173"/>
    </row>
    <row r="396" ht="15" customHeight="1">
      <c r="A396" s="270">
        <v>43860</v>
      </c>
      <c r="B396" s="78">
        <f>B395</f>
        <v>48</v>
      </c>
      <c r="C396" s="173"/>
      <c r="D396" s="173"/>
      <c r="E396" s="173"/>
    </row>
    <row r="397" ht="15" customHeight="1">
      <c r="A397" s="270">
        <v>43861</v>
      </c>
      <c r="B397" s="78">
        <f>B396</f>
        <v>48</v>
      </c>
      <c r="C397" s="173"/>
      <c r="D397" s="173"/>
      <c r="E397" s="173"/>
    </row>
    <row r="398" ht="15" customHeight="1">
      <c r="A398" s="270">
        <v>43862</v>
      </c>
      <c r="B398" s="78">
        <f>B397</f>
        <v>48</v>
      </c>
      <c r="C398" s="173"/>
      <c r="D398" s="173"/>
      <c r="E398" s="173"/>
    </row>
    <row r="399" ht="15" customHeight="1">
      <c r="A399" s="270">
        <v>43863</v>
      </c>
      <c r="B399" s="78">
        <f>B398</f>
        <v>48</v>
      </c>
      <c r="C399" s="173"/>
      <c r="D399" s="173"/>
      <c r="E399" s="173"/>
    </row>
    <row r="400" ht="15" customHeight="1">
      <c r="A400" s="270">
        <v>43864</v>
      </c>
      <c r="B400" s="78">
        <f>B399</f>
        <v>48</v>
      </c>
      <c r="C400" s="173"/>
      <c r="D400" s="173"/>
      <c r="E400" s="173"/>
    </row>
    <row r="401" ht="15" customHeight="1">
      <c r="A401" s="270">
        <v>43865</v>
      </c>
      <c r="B401" s="78">
        <f>B400-1</f>
        <v>47</v>
      </c>
      <c r="C401" s="173"/>
      <c r="D401" s="173"/>
      <c r="E401" s="173"/>
    </row>
    <row r="402" ht="15" customHeight="1">
      <c r="A402" s="270">
        <v>43866</v>
      </c>
      <c r="B402" s="78">
        <f>B401</f>
        <v>47</v>
      </c>
      <c r="C402" s="173"/>
      <c r="D402" s="173"/>
      <c r="E402" s="173"/>
    </row>
    <row r="403" ht="15" customHeight="1">
      <c r="A403" s="270">
        <v>43867</v>
      </c>
      <c r="B403" s="78">
        <f>B402</f>
        <v>47</v>
      </c>
      <c r="C403" s="173"/>
      <c r="D403" s="173"/>
      <c r="E403" s="173"/>
    </row>
    <row r="404" ht="15" customHeight="1">
      <c r="A404" s="270">
        <v>43868</v>
      </c>
      <c r="B404" s="78">
        <f>B403</f>
        <v>47</v>
      </c>
      <c r="C404" s="173"/>
      <c r="D404" s="173"/>
      <c r="E404" s="173"/>
    </row>
    <row r="405" ht="15" customHeight="1">
      <c r="A405" s="270">
        <v>43869</v>
      </c>
      <c r="B405" s="78">
        <f>B404</f>
        <v>47</v>
      </c>
      <c r="C405" s="173"/>
      <c r="D405" s="173"/>
      <c r="E405" s="173"/>
    </row>
    <row r="406" ht="15" customHeight="1">
      <c r="A406" s="270">
        <v>43870</v>
      </c>
      <c r="B406" s="78">
        <f>B405</f>
        <v>47</v>
      </c>
      <c r="C406" s="173"/>
      <c r="D406" s="173"/>
      <c r="E406" s="173"/>
    </row>
    <row r="407" ht="15" customHeight="1">
      <c r="A407" s="270">
        <v>43871</v>
      </c>
      <c r="B407" s="78">
        <f>B406</f>
        <v>47</v>
      </c>
      <c r="C407" s="173"/>
      <c r="D407" s="173"/>
      <c r="E407" s="173"/>
    </row>
    <row r="408" ht="15" customHeight="1">
      <c r="A408" s="270">
        <v>43872</v>
      </c>
      <c r="B408" s="78">
        <f>B407-1</f>
        <v>46</v>
      </c>
      <c r="C408" s="173"/>
      <c r="D408" s="173"/>
      <c r="E408" s="173"/>
    </row>
    <row r="409" ht="15" customHeight="1">
      <c r="A409" s="270">
        <v>43873</v>
      </c>
      <c r="B409" s="78">
        <f>B408</f>
        <v>46</v>
      </c>
      <c r="C409" s="173"/>
      <c r="D409" s="173"/>
      <c r="E409" s="173"/>
    </row>
    <row r="410" ht="15" customHeight="1">
      <c r="A410" s="270">
        <v>43874</v>
      </c>
      <c r="B410" s="78">
        <f>B409</f>
        <v>46</v>
      </c>
      <c r="C410" s="173"/>
      <c r="D410" s="173"/>
      <c r="E410" s="173"/>
    </row>
    <row r="411" ht="15" customHeight="1">
      <c r="A411" s="270">
        <v>43875</v>
      </c>
      <c r="B411" s="78">
        <f>B410</f>
        <v>46</v>
      </c>
      <c r="C411" s="173"/>
      <c r="D411" s="173"/>
      <c r="E411" s="173"/>
    </row>
    <row r="412" ht="15" customHeight="1">
      <c r="A412" s="270">
        <v>43876</v>
      </c>
      <c r="B412" s="78">
        <f>B411</f>
        <v>46</v>
      </c>
      <c r="C412" s="173"/>
      <c r="D412" s="173"/>
      <c r="E412" s="173"/>
    </row>
    <row r="413" ht="15" customHeight="1">
      <c r="A413" s="270">
        <v>43877</v>
      </c>
      <c r="B413" s="78">
        <f>B412</f>
        <v>46</v>
      </c>
      <c r="C413" s="173"/>
      <c r="D413" s="173"/>
      <c r="E413" s="173"/>
    </row>
    <row r="414" ht="15" customHeight="1">
      <c r="A414" s="270">
        <v>43878</v>
      </c>
      <c r="B414" s="78">
        <f>B413</f>
        <v>46</v>
      </c>
      <c r="C414" s="173"/>
      <c r="D414" s="173"/>
      <c r="E414" s="173"/>
    </row>
    <row r="415" ht="15" customHeight="1">
      <c r="A415" s="270">
        <v>43879</v>
      </c>
      <c r="B415" s="78">
        <f>B414-1</f>
        <v>45</v>
      </c>
      <c r="C415" s="173"/>
      <c r="D415" s="173"/>
      <c r="E415" s="173"/>
    </row>
    <row r="416" ht="15" customHeight="1">
      <c r="A416" s="270">
        <v>43880</v>
      </c>
      <c r="B416" s="78">
        <f>B415</f>
        <v>45</v>
      </c>
      <c r="C416" s="173"/>
      <c r="D416" s="173"/>
      <c r="E416" s="173"/>
    </row>
    <row r="417" ht="15" customHeight="1">
      <c r="A417" s="270">
        <v>43881</v>
      </c>
      <c r="B417" s="78">
        <f>B416</f>
        <v>45</v>
      </c>
      <c r="C417" s="173"/>
      <c r="D417" s="173"/>
      <c r="E417" s="173"/>
    </row>
    <row r="418" ht="15" customHeight="1">
      <c r="A418" s="270">
        <v>43882</v>
      </c>
      <c r="B418" s="78">
        <f>B417</f>
        <v>45</v>
      </c>
      <c r="C418" s="173"/>
      <c r="D418" s="173"/>
      <c r="E418" s="173"/>
    </row>
    <row r="419" ht="15" customHeight="1">
      <c r="A419" s="270">
        <v>43883</v>
      </c>
      <c r="B419" s="78">
        <f>B418</f>
        <v>45</v>
      </c>
      <c r="C419" s="173"/>
      <c r="D419" s="173"/>
      <c r="E419" s="173"/>
    </row>
    <row r="420" ht="15" customHeight="1">
      <c r="A420" s="270">
        <v>43884</v>
      </c>
      <c r="B420" s="78">
        <f>B419</f>
        <v>45</v>
      </c>
      <c r="C420" s="173"/>
      <c r="D420" s="173"/>
      <c r="E420" s="173"/>
    </row>
    <row r="421" ht="15" customHeight="1">
      <c r="A421" s="270">
        <v>43885</v>
      </c>
      <c r="B421" s="78">
        <f>B420</f>
        <v>45</v>
      </c>
      <c r="C421" s="173"/>
      <c r="D421" s="173"/>
      <c r="E421" s="173"/>
    </row>
    <row r="422" ht="15" customHeight="1">
      <c r="A422" s="270">
        <v>43886</v>
      </c>
      <c r="B422" s="78">
        <f>B421-1</f>
        <v>44</v>
      </c>
      <c r="C422" s="173"/>
      <c r="D422" s="173"/>
      <c r="E422" s="173"/>
    </row>
    <row r="423" ht="15" customHeight="1">
      <c r="A423" s="270">
        <v>43887</v>
      </c>
      <c r="B423" s="78">
        <f>B422</f>
        <v>44</v>
      </c>
      <c r="C423" s="173"/>
      <c r="D423" s="173"/>
      <c r="E423" s="173"/>
    </row>
    <row r="424" ht="15" customHeight="1">
      <c r="A424" s="270">
        <v>43888</v>
      </c>
      <c r="B424" s="78">
        <f>B423</f>
        <v>44</v>
      </c>
      <c r="C424" s="173"/>
      <c r="D424" s="173"/>
      <c r="E424" s="173"/>
    </row>
    <row r="425" ht="15" customHeight="1">
      <c r="A425" s="270">
        <v>43889</v>
      </c>
      <c r="B425" s="78">
        <f>B424</f>
        <v>44</v>
      </c>
      <c r="C425" s="173"/>
      <c r="D425" s="173"/>
      <c r="E425" s="173"/>
    </row>
    <row r="426" ht="15" customHeight="1">
      <c r="A426" s="270">
        <v>43890</v>
      </c>
      <c r="B426" s="78">
        <f>B425</f>
        <v>44</v>
      </c>
      <c r="C426" s="173"/>
      <c r="D426" s="173"/>
      <c r="E426" s="173"/>
    </row>
    <row r="427" ht="15" customHeight="1">
      <c r="A427" s="270">
        <v>43891</v>
      </c>
      <c r="B427" s="78">
        <f>B426</f>
        <v>44</v>
      </c>
      <c r="C427" s="173"/>
      <c r="D427" s="173"/>
      <c r="E427" s="173"/>
    </row>
    <row r="428" ht="15" customHeight="1">
      <c r="A428" s="270">
        <v>43892</v>
      </c>
      <c r="B428" s="78">
        <f>B427</f>
        <v>44</v>
      </c>
      <c r="C428" s="173"/>
      <c r="D428" s="173"/>
      <c r="E428" s="173"/>
    </row>
    <row r="429" ht="15" customHeight="1">
      <c r="A429" s="270">
        <v>43893</v>
      </c>
      <c r="B429" s="78">
        <f>B428-1</f>
        <v>43</v>
      </c>
      <c r="C429" s="173"/>
      <c r="D429" s="173"/>
      <c r="E429" s="173"/>
    </row>
    <row r="430" ht="15" customHeight="1">
      <c r="A430" s="270">
        <v>43894</v>
      </c>
      <c r="B430" s="78">
        <f>B429</f>
        <v>43</v>
      </c>
      <c r="C430" s="173"/>
      <c r="D430" s="173"/>
      <c r="E430" s="173"/>
    </row>
    <row r="431" ht="15" customHeight="1">
      <c r="A431" s="270">
        <v>43895</v>
      </c>
      <c r="B431" s="78">
        <f>B430</f>
        <v>43</v>
      </c>
      <c r="C431" s="173"/>
      <c r="D431" s="173"/>
      <c r="E431" s="173"/>
    </row>
    <row r="432" ht="15" customHeight="1">
      <c r="A432" s="270">
        <v>43896</v>
      </c>
      <c r="B432" s="78">
        <f>B431</f>
        <v>43</v>
      </c>
      <c r="C432" s="173"/>
      <c r="D432" s="173"/>
      <c r="E432" s="173"/>
    </row>
    <row r="433" ht="15" customHeight="1">
      <c r="A433" s="270">
        <v>43897</v>
      </c>
      <c r="B433" s="78">
        <f>B432</f>
        <v>43</v>
      </c>
      <c r="C433" s="173"/>
      <c r="D433" s="173"/>
      <c r="E433" s="173"/>
    </row>
    <row r="434" ht="15" customHeight="1">
      <c r="A434" s="270">
        <v>43898</v>
      </c>
      <c r="B434" s="78">
        <f>B433</f>
        <v>43</v>
      </c>
      <c r="C434" s="173"/>
      <c r="D434" s="173"/>
      <c r="E434" s="173"/>
    </row>
    <row r="435" ht="15" customHeight="1">
      <c r="A435" s="270">
        <v>43899</v>
      </c>
      <c r="B435" s="78">
        <f>B434</f>
        <v>43</v>
      </c>
      <c r="C435" s="173"/>
      <c r="D435" s="173"/>
      <c r="E435" s="173"/>
    </row>
    <row r="436" ht="15" customHeight="1">
      <c r="A436" s="270">
        <v>43900</v>
      </c>
      <c r="B436" s="78">
        <f>B435-1</f>
        <v>42</v>
      </c>
      <c r="C436" s="173"/>
      <c r="D436" s="173"/>
      <c r="E436" s="173"/>
    </row>
    <row r="437" ht="15" customHeight="1">
      <c r="A437" s="270">
        <v>43901</v>
      </c>
      <c r="B437" s="78">
        <f>B436</f>
        <v>42</v>
      </c>
      <c r="C437" s="173"/>
      <c r="D437" s="173"/>
      <c r="E437" s="173"/>
    </row>
    <row r="438" ht="15" customHeight="1">
      <c r="A438" s="270">
        <v>43902</v>
      </c>
      <c r="B438" s="78">
        <f>B437</f>
        <v>42</v>
      </c>
      <c r="C438" s="173"/>
      <c r="D438" s="173"/>
      <c r="E438" s="173"/>
    </row>
    <row r="439" ht="15" customHeight="1">
      <c r="A439" s="270">
        <v>43903</v>
      </c>
      <c r="B439" s="78">
        <f>B438</f>
        <v>42</v>
      </c>
      <c r="C439" s="173"/>
      <c r="D439" s="173"/>
      <c r="E439" s="173"/>
    </row>
    <row r="440" ht="15" customHeight="1">
      <c r="A440" s="270">
        <v>43904</v>
      </c>
      <c r="B440" s="78">
        <f>B439</f>
        <v>42</v>
      </c>
      <c r="C440" s="173"/>
      <c r="D440" s="173"/>
      <c r="E440" s="173"/>
    </row>
    <row r="441" ht="15" customHeight="1">
      <c r="A441" s="270">
        <v>43905</v>
      </c>
      <c r="B441" s="78">
        <f>B440</f>
        <v>42</v>
      </c>
      <c r="C441" s="173"/>
      <c r="D441" s="173"/>
      <c r="E441" s="173"/>
    </row>
    <row r="442" ht="15" customHeight="1">
      <c r="A442" s="270">
        <v>43906</v>
      </c>
      <c r="B442" s="78">
        <f>B441</f>
        <v>42</v>
      </c>
      <c r="C442" s="173"/>
      <c r="D442" s="173"/>
      <c r="E442" s="173"/>
    </row>
    <row r="443" ht="15" customHeight="1">
      <c r="A443" s="270">
        <v>43907</v>
      </c>
      <c r="B443" s="78">
        <f>B442-1</f>
        <v>41</v>
      </c>
      <c r="C443" s="173"/>
      <c r="D443" s="173"/>
      <c r="E443" s="173"/>
    </row>
    <row r="444" ht="15" customHeight="1">
      <c r="A444" s="270">
        <v>43908</v>
      </c>
      <c r="B444" s="78">
        <f>B443</f>
        <v>41</v>
      </c>
      <c r="C444" s="173"/>
      <c r="D444" s="173"/>
      <c r="E444" s="173"/>
    </row>
    <row r="445" ht="15" customHeight="1">
      <c r="A445" s="270">
        <v>43909</v>
      </c>
      <c r="B445" s="78">
        <f>B444</f>
        <v>41</v>
      </c>
      <c r="C445" s="173"/>
      <c r="D445" s="173"/>
      <c r="E445" s="173"/>
    </row>
    <row r="446" ht="15" customHeight="1">
      <c r="A446" s="270">
        <v>43910</v>
      </c>
      <c r="B446" s="78">
        <f>B445</f>
        <v>41</v>
      </c>
      <c r="C446" s="173"/>
      <c r="D446" s="173"/>
      <c r="E446" s="173"/>
    </row>
    <row r="447" ht="15" customHeight="1">
      <c r="A447" s="270">
        <v>43911</v>
      </c>
      <c r="B447" s="78">
        <f>B446</f>
        <v>41</v>
      </c>
      <c r="C447" s="173"/>
      <c r="D447" s="173"/>
      <c r="E447" s="173"/>
    </row>
    <row r="448" ht="15" customHeight="1">
      <c r="A448" s="270">
        <v>43912</v>
      </c>
      <c r="B448" s="78">
        <f>B447</f>
        <v>41</v>
      </c>
      <c r="C448" s="173"/>
      <c r="D448" s="173"/>
      <c r="E448" s="173"/>
    </row>
    <row r="449" ht="15" customHeight="1">
      <c r="A449" s="270">
        <v>43913</v>
      </c>
      <c r="B449" s="78">
        <f>B448</f>
        <v>41</v>
      </c>
      <c r="C449" s="173"/>
      <c r="D449" s="173"/>
      <c r="E449" s="173"/>
    </row>
    <row r="450" ht="15" customHeight="1">
      <c r="A450" s="270">
        <v>43914</v>
      </c>
      <c r="B450" s="78">
        <f>B449-1</f>
        <v>40</v>
      </c>
      <c r="C450" s="173"/>
      <c r="D450" s="173"/>
      <c r="E450" s="173"/>
    </row>
    <row r="451" ht="15" customHeight="1">
      <c r="A451" s="270">
        <v>43915</v>
      </c>
      <c r="B451" s="78">
        <f>B450</f>
        <v>40</v>
      </c>
      <c r="C451" s="173"/>
      <c r="D451" s="173"/>
      <c r="E451" s="173"/>
    </row>
    <row r="452" ht="15" customHeight="1">
      <c r="A452" s="270">
        <v>43916</v>
      </c>
      <c r="B452" s="78">
        <f>B451</f>
        <v>40</v>
      </c>
      <c r="C452" s="173"/>
      <c r="D452" s="173"/>
      <c r="E452" s="173"/>
    </row>
    <row r="453" ht="15" customHeight="1">
      <c r="A453" s="270">
        <v>43917</v>
      </c>
      <c r="B453" s="78">
        <f>B452</f>
        <v>40</v>
      </c>
      <c r="C453" s="173"/>
      <c r="D453" s="173"/>
      <c r="E453" s="173"/>
    </row>
    <row r="454" ht="15" customHeight="1">
      <c r="A454" s="270">
        <v>43918</v>
      </c>
      <c r="B454" s="78">
        <f>B453</f>
        <v>40</v>
      </c>
      <c r="C454" s="173"/>
      <c r="D454" s="173"/>
      <c r="E454" s="173"/>
    </row>
    <row r="455" ht="15" customHeight="1">
      <c r="A455" s="270">
        <v>43919</v>
      </c>
      <c r="B455" s="78">
        <f>B454</f>
        <v>40</v>
      </c>
      <c r="C455" s="173"/>
      <c r="D455" s="173"/>
      <c r="E455" s="173"/>
    </row>
    <row r="456" ht="15" customHeight="1">
      <c r="A456" s="270">
        <v>43920</v>
      </c>
      <c r="B456" s="78">
        <f>B455</f>
        <v>40</v>
      </c>
      <c r="C456" s="173"/>
      <c r="D456" s="173"/>
      <c r="E456" s="173"/>
    </row>
    <row r="457" ht="15" customHeight="1">
      <c r="A457" s="270">
        <v>43921</v>
      </c>
      <c r="B457" s="78">
        <f>B456-1</f>
        <v>39</v>
      </c>
      <c r="C457" s="173"/>
      <c r="D457" s="173"/>
      <c r="E457" s="173"/>
    </row>
    <row r="458" ht="15" customHeight="1">
      <c r="A458" s="270">
        <v>43922</v>
      </c>
      <c r="B458" s="78">
        <f>B457</f>
        <v>39</v>
      </c>
      <c r="C458" s="173"/>
      <c r="D458" s="173"/>
      <c r="E458" s="173"/>
    </row>
    <row r="459" ht="15" customHeight="1">
      <c r="A459" s="270">
        <v>43923</v>
      </c>
      <c r="B459" s="78">
        <f>B458</f>
        <v>39</v>
      </c>
      <c r="C459" s="173"/>
      <c r="D459" s="173"/>
      <c r="E459" s="173"/>
    </row>
    <row r="460" ht="15" customHeight="1">
      <c r="A460" s="270">
        <v>43924</v>
      </c>
      <c r="B460" s="78">
        <f>B459</f>
        <v>39</v>
      </c>
      <c r="C460" s="173"/>
      <c r="D460" s="173"/>
      <c r="E460" s="173"/>
    </row>
    <row r="461" ht="15" customHeight="1">
      <c r="A461" s="270">
        <v>43925</v>
      </c>
      <c r="B461" s="78">
        <f>B460</f>
        <v>39</v>
      </c>
      <c r="C461" s="173"/>
      <c r="D461" s="173"/>
      <c r="E461" s="173"/>
    </row>
    <row r="462" ht="15" customHeight="1">
      <c r="A462" s="270">
        <v>43926</v>
      </c>
      <c r="B462" s="78">
        <f>B461</f>
        <v>39</v>
      </c>
      <c r="C462" s="173"/>
      <c r="D462" s="173"/>
      <c r="E462" s="173"/>
    </row>
    <row r="463" ht="15" customHeight="1">
      <c r="A463" s="270">
        <v>43927</v>
      </c>
      <c r="B463" s="78">
        <f>B462</f>
        <v>39</v>
      </c>
      <c r="C463" s="173"/>
      <c r="D463" s="173"/>
      <c r="E463" s="173"/>
    </row>
    <row r="464" ht="15" customHeight="1">
      <c r="A464" s="270">
        <v>43928</v>
      </c>
      <c r="B464" s="78">
        <f>B463-1</f>
        <v>38</v>
      </c>
      <c r="C464" s="173"/>
      <c r="D464" s="173"/>
      <c r="E464" s="173"/>
    </row>
    <row r="465" ht="15" customHeight="1">
      <c r="A465" s="270">
        <v>43929</v>
      </c>
      <c r="B465" s="78">
        <f>B464</f>
        <v>38</v>
      </c>
      <c r="C465" s="173"/>
      <c r="D465" s="173"/>
      <c r="E465" s="173"/>
    </row>
    <row r="466" ht="15" customHeight="1">
      <c r="A466" s="270">
        <v>43930</v>
      </c>
      <c r="B466" s="78">
        <f>B465</f>
        <v>38</v>
      </c>
      <c r="C466" s="173"/>
      <c r="D466" s="173"/>
      <c r="E466" s="173"/>
    </row>
    <row r="467" ht="15" customHeight="1">
      <c r="A467" s="270">
        <v>43931</v>
      </c>
      <c r="B467" s="78">
        <f>B466</f>
        <v>38</v>
      </c>
      <c r="C467" s="173"/>
      <c r="D467" s="173"/>
      <c r="E467" s="173"/>
    </row>
    <row r="468" ht="15" customHeight="1">
      <c r="A468" s="270">
        <v>43932</v>
      </c>
      <c r="B468" s="78">
        <f>B467</f>
        <v>38</v>
      </c>
      <c r="C468" s="173"/>
      <c r="D468" s="173"/>
      <c r="E468" s="173"/>
    </row>
    <row r="469" ht="15" customHeight="1">
      <c r="A469" s="270">
        <v>43933</v>
      </c>
      <c r="B469" s="78">
        <f>B468</f>
        <v>38</v>
      </c>
      <c r="C469" s="173"/>
      <c r="D469" s="173"/>
      <c r="E469" s="173"/>
    </row>
    <row r="470" ht="15" customHeight="1">
      <c r="A470" s="270">
        <v>43934</v>
      </c>
      <c r="B470" s="78">
        <f>B469</f>
        <v>38</v>
      </c>
      <c r="C470" s="173"/>
      <c r="D470" s="173"/>
      <c r="E470" s="173"/>
    </row>
    <row r="471" ht="15" customHeight="1">
      <c r="A471" s="270">
        <v>43935</v>
      </c>
      <c r="B471" s="78">
        <f>B470-1</f>
        <v>37</v>
      </c>
      <c r="C471" s="173"/>
      <c r="D471" s="173"/>
      <c r="E471" s="173"/>
    </row>
    <row r="472" ht="15" customHeight="1">
      <c r="A472" s="270">
        <v>43936</v>
      </c>
      <c r="B472" s="78">
        <f>B471</f>
        <v>37</v>
      </c>
      <c r="C472" s="173"/>
      <c r="D472" s="173"/>
      <c r="E472" s="173"/>
    </row>
    <row r="473" ht="15" customHeight="1">
      <c r="A473" s="270">
        <v>43937</v>
      </c>
      <c r="B473" s="78">
        <f>B472</f>
        <v>37</v>
      </c>
      <c r="C473" s="173"/>
      <c r="D473" s="173"/>
      <c r="E473" s="173"/>
    </row>
    <row r="474" ht="15" customHeight="1">
      <c r="A474" s="270">
        <v>43938</v>
      </c>
      <c r="B474" s="78">
        <f>B473</f>
        <v>37</v>
      </c>
      <c r="C474" s="173"/>
      <c r="D474" s="173"/>
      <c r="E474" s="173"/>
    </row>
    <row r="475" ht="15" customHeight="1">
      <c r="A475" s="270">
        <v>43939</v>
      </c>
      <c r="B475" s="78">
        <f>B474</f>
        <v>37</v>
      </c>
      <c r="C475" s="173"/>
      <c r="D475" s="173"/>
      <c r="E475" s="173"/>
    </row>
    <row r="476" ht="15" customHeight="1">
      <c r="A476" s="270">
        <v>43940</v>
      </c>
      <c r="B476" s="78">
        <f>B475</f>
        <v>37</v>
      </c>
      <c r="C476" s="173"/>
      <c r="D476" s="173"/>
      <c r="E476" s="173"/>
    </row>
    <row r="477" ht="15" customHeight="1">
      <c r="A477" s="270">
        <v>43941</v>
      </c>
      <c r="B477" s="78">
        <f>B476</f>
        <v>37</v>
      </c>
      <c r="C477" s="173"/>
      <c r="D477" s="173"/>
      <c r="E477" s="173"/>
    </row>
    <row r="478" ht="15" customHeight="1">
      <c r="A478" s="270">
        <v>43942</v>
      </c>
      <c r="B478" s="78">
        <f>B477-1</f>
        <v>36</v>
      </c>
      <c r="C478" s="173"/>
      <c r="D478" s="173"/>
      <c r="E478" s="173"/>
    </row>
    <row r="479" ht="15" customHeight="1">
      <c r="A479" s="270">
        <v>43943</v>
      </c>
      <c r="B479" s="78">
        <f>B478</f>
        <v>36</v>
      </c>
      <c r="C479" s="173"/>
      <c r="D479" s="173"/>
      <c r="E479" s="173"/>
    </row>
    <row r="480" ht="15" customHeight="1">
      <c r="A480" s="270">
        <v>43944</v>
      </c>
      <c r="B480" s="78">
        <f>B479</f>
        <v>36</v>
      </c>
      <c r="C480" s="173"/>
      <c r="D480" s="173"/>
      <c r="E480" s="173"/>
    </row>
    <row r="481" ht="15" customHeight="1">
      <c r="A481" s="270">
        <v>43945</v>
      </c>
      <c r="B481" s="78">
        <f>B480</f>
        <v>36</v>
      </c>
      <c r="C481" s="173"/>
      <c r="D481" s="173"/>
      <c r="E481" s="173"/>
    </row>
    <row r="482" ht="15" customHeight="1">
      <c r="A482" s="270">
        <v>43946</v>
      </c>
      <c r="B482" s="78">
        <f>B481</f>
        <v>36</v>
      </c>
      <c r="C482" s="173"/>
      <c r="D482" s="173"/>
      <c r="E482" s="173"/>
    </row>
    <row r="483" ht="15" customHeight="1">
      <c r="A483" s="270">
        <v>43947</v>
      </c>
      <c r="B483" s="78">
        <f>B482</f>
        <v>36</v>
      </c>
      <c r="C483" s="173"/>
      <c r="D483" s="173"/>
      <c r="E483" s="173"/>
    </row>
    <row r="484" ht="15" customHeight="1">
      <c r="A484" s="270">
        <v>43948</v>
      </c>
      <c r="B484" s="78">
        <f>B483</f>
        <v>36</v>
      </c>
      <c r="C484" s="173"/>
      <c r="D484" s="173"/>
      <c r="E484" s="173"/>
    </row>
    <row r="485" ht="15" customHeight="1">
      <c r="A485" s="270">
        <v>43949</v>
      </c>
      <c r="B485" s="78">
        <f>B484-1</f>
        <v>35</v>
      </c>
      <c r="C485" s="173"/>
      <c r="D485" s="173"/>
      <c r="E485" s="173"/>
    </row>
    <row r="486" ht="15" customHeight="1">
      <c r="A486" s="270">
        <v>43950</v>
      </c>
      <c r="B486" s="78">
        <f>B485</f>
        <v>35</v>
      </c>
      <c r="C486" s="173"/>
      <c r="D486" s="173"/>
      <c r="E486" s="173"/>
    </row>
    <row r="487" ht="15" customHeight="1">
      <c r="A487" s="270">
        <v>43951</v>
      </c>
      <c r="B487" s="78">
        <f>B486</f>
        <v>35</v>
      </c>
      <c r="C487" s="173"/>
      <c r="D487" s="173"/>
      <c r="E487" s="173"/>
    </row>
    <row r="488" ht="15" customHeight="1">
      <c r="A488" s="270">
        <v>43952</v>
      </c>
      <c r="B488" s="78">
        <f>B487</f>
        <v>35</v>
      </c>
      <c r="C488" s="173"/>
      <c r="D488" s="173"/>
      <c r="E488" s="173"/>
    </row>
    <row r="489" ht="15" customHeight="1">
      <c r="A489" s="270">
        <v>43953</v>
      </c>
      <c r="B489" s="78">
        <f>B488</f>
        <v>35</v>
      </c>
      <c r="C489" s="173"/>
      <c r="D489" s="173"/>
      <c r="E489" s="173"/>
    </row>
    <row r="490" ht="15" customHeight="1">
      <c r="A490" s="270">
        <v>43954</v>
      </c>
      <c r="B490" s="78">
        <f>B489</f>
        <v>35</v>
      </c>
      <c r="C490" s="173"/>
      <c r="D490" s="173"/>
      <c r="E490" s="173"/>
    </row>
    <row r="491" ht="15" customHeight="1">
      <c r="A491" s="270">
        <v>43955</v>
      </c>
      <c r="B491" s="78">
        <f>B490</f>
        <v>35</v>
      </c>
      <c r="C491" s="173"/>
      <c r="D491" s="173"/>
      <c r="E491" s="173"/>
    </row>
    <row r="492" ht="15" customHeight="1">
      <c r="A492" s="270">
        <v>43956</v>
      </c>
      <c r="B492" s="78">
        <f>B491-1</f>
        <v>34</v>
      </c>
      <c r="C492" s="173"/>
      <c r="D492" s="173"/>
      <c r="E492" s="173"/>
    </row>
    <row r="493" ht="15" customHeight="1">
      <c r="A493" s="270">
        <v>43957</v>
      </c>
      <c r="B493" s="78">
        <f>B492</f>
        <v>34</v>
      </c>
      <c r="C493" s="173"/>
      <c r="D493" s="173"/>
      <c r="E493" s="173"/>
    </row>
    <row r="494" ht="15" customHeight="1">
      <c r="A494" s="270">
        <v>43958</v>
      </c>
      <c r="B494" s="78">
        <f>B493</f>
        <v>34</v>
      </c>
      <c r="C494" s="173"/>
      <c r="D494" s="173"/>
      <c r="E494" s="173"/>
    </row>
    <row r="495" ht="15" customHeight="1">
      <c r="A495" s="270">
        <v>43959</v>
      </c>
      <c r="B495" s="78">
        <f>B494</f>
        <v>34</v>
      </c>
      <c r="C495" s="173"/>
      <c r="D495" s="173"/>
      <c r="E495" s="173"/>
    </row>
    <row r="496" ht="15" customHeight="1">
      <c r="A496" s="270">
        <v>43960</v>
      </c>
      <c r="B496" s="78">
        <f>B495</f>
        <v>34</v>
      </c>
      <c r="C496" s="173"/>
      <c r="D496" s="173"/>
      <c r="E496" s="173"/>
    </row>
    <row r="497" ht="15" customHeight="1">
      <c r="A497" s="270">
        <v>43961</v>
      </c>
      <c r="B497" s="78">
        <f>B496</f>
        <v>34</v>
      </c>
      <c r="C497" s="173"/>
      <c r="D497" s="173"/>
      <c r="E497" s="173"/>
    </row>
    <row r="498" ht="15" customHeight="1">
      <c r="A498" s="270">
        <v>43962</v>
      </c>
      <c r="B498" s="78">
        <f>B497</f>
        <v>34</v>
      </c>
      <c r="C498" s="173"/>
      <c r="D498" s="173"/>
      <c r="E498" s="173"/>
    </row>
    <row r="499" ht="15" customHeight="1">
      <c r="A499" s="270">
        <v>43963</v>
      </c>
      <c r="B499" s="78">
        <f>B498-1</f>
        <v>33</v>
      </c>
      <c r="C499" s="173"/>
      <c r="D499" s="173"/>
      <c r="E499" s="173"/>
    </row>
    <row r="500" ht="15" customHeight="1">
      <c r="A500" s="270">
        <v>43964</v>
      </c>
      <c r="B500" s="78">
        <f>B499</f>
        <v>33</v>
      </c>
      <c r="C500" s="173"/>
      <c r="D500" s="173"/>
      <c r="E500" s="173"/>
    </row>
    <row r="501" ht="15" customHeight="1">
      <c r="A501" s="270">
        <v>43965</v>
      </c>
      <c r="B501" s="78">
        <f>B500</f>
        <v>33</v>
      </c>
      <c r="C501" s="173"/>
      <c r="D501" s="173"/>
      <c r="E501" s="173"/>
    </row>
    <row r="502" ht="15" customHeight="1">
      <c r="A502" s="270">
        <v>43966</v>
      </c>
      <c r="B502" s="78">
        <f>B501</f>
        <v>33</v>
      </c>
      <c r="C502" s="173"/>
      <c r="D502" s="173"/>
      <c r="E502" s="173"/>
    </row>
    <row r="503" ht="15" customHeight="1">
      <c r="A503" s="270">
        <v>43967</v>
      </c>
      <c r="B503" s="78">
        <f>B502</f>
        <v>33</v>
      </c>
      <c r="C503" s="173"/>
      <c r="D503" s="173"/>
      <c r="E503" s="173"/>
    </row>
    <row r="504" ht="15" customHeight="1">
      <c r="A504" s="270">
        <v>43968</v>
      </c>
      <c r="B504" s="78">
        <f>B503</f>
        <v>33</v>
      </c>
      <c r="C504" s="173"/>
      <c r="D504" s="173"/>
      <c r="E504" s="173"/>
    </row>
    <row r="505" ht="15" customHeight="1">
      <c r="A505" s="270">
        <v>43969</v>
      </c>
      <c r="B505" s="78">
        <f>B504</f>
        <v>33</v>
      </c>
      <c r="C505" s="173"/>
      <c r="D505" s="173"/>
      <c r="E505" s="173"/>
    </row>
    <row r="506" ht="15" customHeight="1">
      <c r="A506" s="270">
        <v>43970</v>
      </c>
      <c r="B506" s="78">
        <f>B505-1</f>
        <v>32</v>
      </c>
      <c r="C506" s="173"/>
      <c r="D506" s="173"/>
      <c r="E506" s="173"/>
    </row>
    <row r="507" ht="15" customHeight="1">
      <c r="A507" s="270">
        <v>43971</v>
      </c>
      <c r="B507" s="78">
        <f>B506</f>
        <v>32</v>
      </c>
      <c r="C507" s="173"/>
      <c r="D507" s="173"/>
      <c r="E507" s="173"/>
    </row>
    <row r="508" ht="15" customHeight="1">
      <c r="A508" s="270">
        <v>43972</v>
      </c>
      <c r="B508" s="78">
        <f>B507</f>
        <v>32</v>
      </c>
      <c r="C508" s="173"/>
      <c r="D508" s="173"/>
      <c r="E508" s="173"/>
    </row>
    <row r="509" ht="15" customHeight="1">
      <c r="A509" s="270">
        <v>43973</v>
      </c>
      <c r="B509" s="78">
        <f>B508</f>
        <v>32</v>
      </c>
      <c r="C509" s="173"/>
      <c r="D509" s="173"/>
      <c r="E509" s="173"/>
    </row>
    <row r="510" ht="15" customHeight="1">
      <c r="A510" s="270">
        <v>43974</v>
      </c>
      <c r="B510" s="78">
        <f>B509</f>
        <v>32</v>
      </c>
      <c r="C510" s="173"/>
      <c r="D510" s="173"/>
      <c r="E510" s="173"/>
    </row>
    <row r="511" ht="15" customHeight="1">
      <c r="A511" s="270">
        <v>43975</v>
      </c>
      <c r="B511" s="78">
        <f>B510</f>
        <v>32</v>
      </c>
      <c r="C511" s="173"/>
      <c r="D511" s="173"/>
      <c r="E511" s="173"/>
    </row>
    <row r="512" ht="15" customHeight="1">
      <c r="A512" s="270">
        <v>43976</v>
      </c>
      <c r="B512" s="78">
        <f>B511</f>
        <v>32</v>
      </c>
      <c r="C512" s="173"/>
      <c r="D512" s="173"/>
      <c r="E512" s="173"/>
    </row>
    <row r="513" ht="15" customHeight="1">
      <c r="A513" s="270">
        <v>43977</v>
      </c>
      <c r="B513" s="78">
        <f>B512-1</f>
        <v>31</v>
      </c>
      <c r="C513" s="173"/>
      <c r="D513" s="173"/>
      <c r="E513" s="173"/>
    </row>
    <row r="514" ht="15" customHeight="1">
      <c r="A514" s="270">
        <v>43978</v>
      </c>
      <c r="B514" s="78">
        <f>B513</f>
        <v>31</v>
      </c>
      <c r="C514" s="173"/>
      <c r="D514" s="173"/>
      <c r="E514" s="173"/>
    </row>
    <row r="515" ht="15" customHeight="1">
      <c r="A515" s="270">
        <v>43979</v>
      </c>
      <c r="B515" s="78">
        <f>B514</f>
        <v>31</v>
      </c>
      <c r="C515" s="173"/>
      <c r="D515" s="173"/>
      <c r="E515" s="173"/>
    </row>
    <row r="516" ht="15" customHeight="1">
      <c r="A516" s="270">
        <v>43980</v>
      </c>
      <c r="B516" s="78">
        <f>B515</f>
        <v>31</v>
      </c>
      <c r="C516" s="173"/>
      <c r="D516" s="173"/>
      <c r="E516" s="173"/>
    </row>
    <row r="517" ht="15" customHeight="1">
      <c r="A517" s="270">
        <v>43981</v>
      </c>
      <c r="B517" s="78">
        <f>B516</f>
        <v>31</v>
      </c>
      <c r="C517" s="173"/>
      <c r="D517" s="173"/>
      <c r="E517" s="173"/>
    </row>
    <row r="518" ht="15" customHeight="1">
      <c r="A518" s="270">
        <v>43982</v>
      </c>
      <c r="B518" s="78">
        <f>B517</f>
        <v>31</v>
      </c>
      <c r="C518" s="173"/>
      <c r="D518" s="173"/>
      <c r="E518" s="173"/>
    </row>
    <row r="519" ht="15" customHeight="1">
      <c r="A519" s="270">
        <v>43983</v>
      </c>
      <c r="B519" s="78">
        <f>B518</f>
        <v>31</v>
      </c>
      <c r="C519" s="173"/>
      <c r="D519" s="173"/>
      <c r="E519" s="173"/>
    </row>
    <row r="520" ht="15" customHeight="1">
      <c r="A520" s="270">
        <v>43984</v>
      </c>
      <c r="B520" s="78">
        <f>B519-1</f>
        <v>30</v>
      </c>
      <c r="C520" s="173"/>
      <c r="D520" s="173"/>
      <c r="E520" s="173"/>
    </row>
    <row r="521" ht="15" customHeight="1">
      <c r="A521" s="270">
        <v>43985</v>
      </c>
      <c r="B521" s="78">
        <f>B520</f>
        <v>30</v>
      </c>
      <c r="C521" s="173"/>
      <c r="D521" s="173"/>
      <c r="E521" s="173"/>
    </row>
    <row r="522" ht="15" customHeight="1">
      <c r="A522" s="270">
        <v>43986</v>
      </c>
      <c r="B522" s="78">
        <f>B521</f>
        <v>30</v>
      </c>
      <c r="C522" s="173"/>
      <c r="D522" s="173"/>
      <c r="E522" s="173"/>
    </row>
    <row r="523" ht="15" customHeight="1">
      <c r="A523" s="270">
        <v>43987</v>
      </c>
      <c r="B523" s="78">
        <f>B522</f>
        <v>30</v>
      </c>
      <c r="C523" s="173"/>
      <c r="D523" s="173"/>
      <c r="E523" s="173"/>
    </row>
    <row r="524" ht="15" customHeight="1">
      <c r="A524" s="270">
        <v>43988</v>
      </c>
      <c r="B524" s="78">
        <f>B523</f>
        <v>30</v>
      </c>
      <c r="C524" s="173"/>
      <c r="D524" s="173"/>
      <c r="E524" s="173"/>
    </row>
    <row r="525" ht="15" customHeight="1">
      <c r="A525" s="270">
        <v>43989</v>
      </c>
      <c r="B525" s="78">
        <f>B524</f>
        <v>30</v>
      </c>
      <c r="C525" s="173"/>
      <c r="D525" s="173"/>
      <c r="E525" s="173"/>
    </row>
    <row r="526" ht="15" customHeight="1">
      <c r="A526" s="270">
        <v>43990</v>
      </c>
      <c r="B526" s="78">
        <f>B525</f>
        <v>30</v>
      </c>
      <c r="C526" s="173"/>
      <c r="D526" s="173"/>
      <c r="E526" s="173"/>
    </row>
    <row r="527" ht="15" customHeight="1">
      <c r="A527" s="270">
        <v>43991</v>
      </c>
      <c r="B527" s="78">
        <f>B526-1</f>
        <v>29</v>
      </c>
      <c r="C527" s="173"/>
      <c r="D527" s="173"/>
      <c r="E527" s="173"/>
    </row>
    <row r="528" ht="15" customHeight="1">
      <c r="A528" s="270">
        <v>43992</v>
      </c>
      <c r="B528" s="78">
        <f>B527</f>
        <v>29</v>
      </c>
      <c r="C528" s="173"/>
      <c r="D528" s="173"/>
      <c r="E528" s="173"/>
    </row>
    <row r="529" ht="15" customHeight="1">
      <c r="A529" s="270">
        <v>43993</v>
      </c>
      <c r="B529" s="78">
        <f>B528</f>
        <v>29</v>
      </c>
      <c r="C529" s="173"/>
      <c r="D529" s="173"/>
      <c r="E529" s="173"/>
    </row>
    <row r="530" ht="15" customHeight="1">
      <c r="A530" s="270">
        <v>43994</v>
      </c>
      <c r="B530" s="78">
        <f>B529</f>
        <v>29</v>
      </c>
      <c r="C530" s="173"/>
      <c r="D530" s="173"/>
      <c r="E530" s="173"/>
    </row>
    <row r="531" ht="15" customHeight="1">
      <c r="A531" s="270">
        <v>43995</v>
      </c>
      <c r="B531" s="78">
        <f>B530</f>
        <v>29</v>
      </c>
      <c r="C531" s="173"/>
      <c r="D531" s="173"/>
      <c r="E531" s="173"/>
    </row>
    <row r="532" ht="15" customHeight="1">
      <c r="A532" s="270">
        <v>43996</v>
      </c>
      <c r="B532" s="78">
        <f>B531</f>
        <v>29</v>
      </c>
      <c r="C532" s="173"/>
      <c r="D532" s="173"/>
      <c r="E532" s="173"/>
    </row>
    <row r="533" ht="15" customHeight="1">
      <c r="A533" s="270">
        <v>43997</v>
      </c>
      <c r="B533" s="78">
        <f>B532</f>
        <v>29</v>
      </c>
      <c r="C533" s="173"/>
      <c r="D533" s="173"/>
      <c r="E533" s="173"/>
    </row>
    <row r="534" ht="15" customHeight="1">
      <c r="A534" s="270">
        <v>43998</v>
      </c>
      <c r="B534" s="78">
        <f>B533-1</f>
        <v>28</v>
      </c>
      <c r="C534" s="173"/>
      <c r="D534" s="173"/>
      <c r="E534" s="173"/>
    </row>
    <row r="535" ht="15" customHeight="1">
      <c r="A535" s="270">
        <v>43999</v>
      </c>
      <c r="B535" s="78">
        <f>B534</f>
        <v>28</v>
      </c>
      <c r="C535" s="173"/>
      <c r="D535" s="173"/>
      <c r="E535" s="173"/>
    </row>
    <row r="536" ht="15" customHeight="1">
      <c r="A536" s="270">
        <v>44000</v>
      </c>
      <c r="B536" s="78">
        <f>B535</f>
        <v>28</v>
      </c>
      <c r="C536" s="173"/>
      <c r="D536" s="173"/>
      <c r="E536" s="173"/>
    </row>
    <row r="537" ht="15" customHeight="1">
      <c r="A537" s="270">
        <v>44001</v>
      </c>
      <c r="B537" s="78">
        <f>B536</f>
        <v>28</v>
      </c>
      <c r="C537" s="173"/>
      <c r="D537" s="173"/>
      <c r="E537" s="173"/>
    </row>
    <row r="538" ht="15" customHeight="1">
      <c r="A538" s="270">
        <v>44002</v>
      </c>
      <c r="B538" s="78">
        <f>B537</f>
        <v>28</v>
      </c>
      <c r="C538" s="173"/>
      <c r="D538" s="173"/>
      <c r="E538" s="173"/>
    </row>
    <row r="539" ht="15" customHeight="1">
      <c r="A539" s="270">
        <v>44003</v>
      </c>
      <c r="B539" s="78">
        <f>B538</f>
        <v>28</v>
      </c>
      <c r="C539" s="173"/>
      <c r="D539" s="173"/>
      <c r="E539" s="173"/>
    </row>
    <row r="540" ht="15" customHeight="1">
      <c r="A540" s="270">
        <v>44004</v>
      </c>
      <c r="B540" s="78">
        <f>B539</f>
        <v>28</v>
      </c>
      <c r="C540" s="173"/>
      <c r="D540" s="173"/>
      <c r="E540" s="173"/>
    </row>
    <row r="541" ht="15" customHeight="1">
      <c r="A541" s="270">
        <v>44005</v>
      </c>
      <c r="B541" s="78">
        <f>B540-1</f>
        <v>27</v>
      </c>
      <c r="C541" s="173"/>
      <c r="D541" s="173"/>
      <c r="E541" s="173"/>
    </row>
    <row r="542" ht="15" customHeight="1">
      <c r="A542" s="270">
        <v>44006</v>
      </c>
      <c r="B542" s="78">
        <f>B541</f>
        <v>27</v>
      </c>
      <c r="C542" s="173"/>
      <c r="D542" s="173"/>
      <c r="E542" s="173"/>
    </row>
    <row r="543" ht="15" customHeight="1">
      <c r="A543" s="270">
        <v>44007</v>
      </c>
      <c r="B543" s="78">
        <f>B542</f>
        <v>27</v>
      </c>
      <c r="C543" s="173"/>
      <c r="D543" s="173"/>
      <c r="E543" s="173"/>
    </row>
    <row r="544" ht="15" customHeight="1">
      <c r="A544" s="270">
        <v>44008</v>
      </c>
      <c r="B544" s="78">
        <f>B543</f>
        <v>27</v>
      </c>
      <c r="C544" s="173"/>
      <c r="D544" s="173"/>
      <c r="E544" s="173"/>
    </row>
    <row r="545" ht="15" customHeight="1">
      <c r="A545" s="270">
        <v>44009</v>
      </c>
      <c r="B545" s="78">
        <f>B544</f>
        <v>27</v>
      </c>
      <c r="C545" s="173"/>
      <c r="D545" s="173"/>
      <c r="E545" s="173"/>
    </row>
    <row r="546" ht="15" customHeight="1">
      <c r="A546" s="270">
        <v>44010</v>
      </c>
      <c r="B546" s="78">
        <f>B545</f>
        <v>27</v>
      </c>
      <c r="C546" s="173"/>
      <c r="D546" s="173"/>
      <c r="E546" s="173"/>
    </row>
    <row r="547" ht="15" customHeight="1">
      <c r="A547" s="270">
        <v>44011</v>
      </c>
      <c r="B547" s="78">
        <f>B546</f>
        <v>27</v>
      </c>
      <c r="C547" s="173"/>
      <c r="D547" s="173"/>
      <c r="E547" s="173"/>
    </row>
    <row r="548" ht="15" customHeight="1">
      <c r="A548" s="270">
        <v>44012</v>
      </c>
      <c r="B548" s="78">
        <f>B547-1</f>
        <v>26</v>
      </c>
      <c r="C548" s="173"/>
      <c r="D548" s="173"/>
      <c r="E548" s="173"/>
    </row>
    <row r="549" ht="15" customHeight="1">
      <c r="A549" s="270">
        <v>44013</v>
      </c>
      <c r="B549" s="78">
        <f>B548</f>
        <v>26</v>
      </c>
      <c r="C549" s="173"/>
      <c r="D549" s="173"/>
      <c r="E549" s="173"/>
    </row>
    <row r="550" ht="15" customHeight="1">
      <c r="A550" s="270">
        <v>44014</v>
      </c>
      <c r="B550" s="78">
        <f>B549</f>
        <v>26</v>
      </c>
      <c r="C550" s="173"/>
      <c r="D550" s="173"/>
      <c r="E550" s="173"/>
    </row>
    <row r="551" ht="15" customHeight="1">
      <c r="A551" s="270">
        <v>44015</v>
      </c>
      <c r="B551" s="78">
        <f>B550</f>
        <v>26</v>
      </c>
      <c r="C551" s="173"/>
      <c r="D551" s="173"/>
      <c r="E551" s="173"/>
    </row>
    <row r="552" ht="15" customHeight="1">
      <c r="A552" s="270">
        <v>44016</v>
      </c>
      <c r="B552" s="78">
        <f>B551</f>
        <v>26</v>
      </c>
      <c r="C552" s="173"/>
      <c r="D552" s="173"/>
      <c r="E552" s="173"/>
    </row>
    <row r="553" ht="15" customHeight="1">
      <c r="A553" s="270">
        <v>44017</v>
      </c>
      <c r="B553" s="78">
        <f>B552</f>
        <v>26</v>
      </c>
      <c r="C553" s="173"/>
      <c r="D553" s="173"/>
      <c r="E553" s="173"/>
    </row>
    <row r="554" ht="15" customHeight="1">
      <c r="A554" s="270">
        <v>44018</v>
      </c>
      <c r="B554" s="78">
        <f>B553</f>
        <v>26</v>
      </c>
      <c r="C554" s="173"/>
      <c r="D554" s="173"/>
      <c r="E554" s="173"/>
    </row>
    <row r="555" ht="15" customHeight="1">
      <c r="A555" s="270">
        <v>44019</v>
      </c>
      <c r="B555" s="78">
        <f>B554-1</f>
        <v>25</v>
      </c>
      <c r="C555" s="173"/>
      <c r="D555" s="173"/>
      <c r="E555" s="173"/>
    </row>
    <row r="556" ht="15" customHeight="1">
      <c r="A556" s="270">
        <v>44020</v>
      </c>
      <c r="B556" s="78">
        <f>B555</f>
        <v>25</v>
      </c>
      <c r="C556" s="173"/>
      <c r="D556" s="173"/>
      <c r="E556" s="173"/>
    </row>
    <row r="557" ht="15" customHeight="1">
      <c r="A557" s="270">
        <v>44021</v>
      </c>
      <c r="B557" s="78">
        <f>B556</f>
        <v>25</v>
      </c>
      <c r="C557" s="173"/>
      <c r="D557" s="173"/>
      <c r="E557" s="173"/>
    </row>
    <row r="558" ht="15" customHeight="1">
      <c r="A558" s="270">
        <v>44022</v>
      </c>
      <c r="B558" s="78">
        <f>B557</f>
        <v>25</v>
      </c>
      <c r="C558" s="173"/>
      <c r="D558" s="173"/>
      <c r="E558" s="173"/>
    </row>
    <row r="559" ht="15" customHeight="1">
      <c r="A559" s="270">
        <v>44023</v>
      </c>
      <c r="B559" s="78">
        <f>B558</f>
        <v>25</v>
      </c>
      <c r="C559" s="173"/>
      <c r="D559" s="173"/>
      <c r="E559" s="173"/>
    </row>
    <row r="560" ht="15" customHeight="1">
      <c r="A560" s="270">
        <v>44024</v>
      </c>
      <c r="B560" s="78">
        <f>B559</f>
        <v>25</v>
      </c>
      <c r="C560" s="173"/>
      <c r="D560" s="173"/>
      <c r="E560" s="173"/>
    </row>
    <row r="561" ht="15" customHeight="1">
      <c r="A561" s="270">
        <v>44025</v>
      </c>
      <c r="B561" s="78">
        <f>B560</f>
        <v>25</v>
      </c>
      <c r="C561" s="173"/>
      <c r="D561" s="173"/>
      <c r="E561" s="173"/>
    </row>
    <row r="562" ht="15" customHeight="1">
      <c r="A562" s="270">
        <v>44026</v>
      </c>
      <c r="B562" s="78">
        <f>B561-1</f>
        <v>24</v>
      </c>
      <c r="C562" s="173"/>
      <c r="D562" s="173"/>
      <c r="E562" s="173"/>
    </row>
    <row r="563" ht="15" customHeight="1">
      <c r="A563" s="270">
        <v>44027</v>
      </c>
      <c r="B563" s="78">
        <f>B562</f>
        <v>24</v>
      </c>
      <c r="C563" s="173"/>
      <c r="D563" s="173"/>
      <c r="E563" s="173"/>
    </row>
    <row r="564" ht="15" customHeight="1">
      <c r="A564" s="270">
        <v>44028</v>
      </c>
      <c r="B564" s="78">
        <f>B563</f>
        <v>24</v>
      </c>
      <c r="C564" s="173"/>
      <c r="D564" s="173"/>
      <c r="E564" s="173"/>
    </row>
    <row r="565" ht="15" customHeight="1">
      <c r="A565" s="270">
        <v>44029</v>
      </c>
      <c r="B565" s="78">
        <f>B564</f>
        <v>24</v>
      </c>
      <c r="C565" s="173"/>
      <c r="D565" s="173"/>
      <c r="E565" s="173"/>
    </row>
    <row r="566" ht="15" customHeight="1">
      <c r="A566" s="270">
        <v>44030</v>
      </c>
      <c r="B566" s="78">
        <f>B565</f>
        <v>24</v>
      </c>
      <c r="C566" s="173"/>
      <c r="D566" s="173"/>
      <c r="E566" s="173"/>
    </row>
    <row r="567" ht="15" customHeight="1">
      <c r="A567" s="270">
        <v>44031</v>
      </c>
      <c r="B567" s="78">
        <f>B566</f>
        <v>24</v>
      </c>
      <c r="C567" s="173"/>
      <c r="D567" s="173"/>
      <c r="E567" s="173"/>
    </row>
    <row r="568" ht="15" customHeight="1">
      <c r="A568" s="270">
        <v>44032</v>
      </c>
      <c r="B568" s="78">
        <f>B567</f>
        <v>24</v>
      </c>
      <c r="C568" s="173"/>
      <c r="D568" s="173"/>
      <c r="E568" s="173"/>
    </row>
    <row r="569" ht="15" customHeight="1">
      <c r="A569" s="270">
        <v>44033</v>
      </c>
      <c r="B569" s="78">
        <f>B568-1</f>
        <v>23</v>
      </c>
      <c r="C569" s="173"/>
      <c r="D569" s="173"/>
      <c r="E569" s="173"/>
    </row>
    <row r="570" ht="15" customHeight="1">
      <c r="A570" s="270">
        <v>44034</v>
      </c>
      <c r="B570" s="78">
        <f>B569</f>
        <v>23</v>
      </c>
      <c r="C570" s="173"/>
      <c r="D570" s="173"/>
      <c r="E570" s="173"/>
    </row>
    <row r="571" ht="15" customHeight="1">
      <c r="A571" s="270">
        <v>44035</v>
      </c>
      <c r="B571" s="78">
        <f>B570</f>
        <v>23</v>
      </c>
      <c r="C571" s="173"/>
      <c r="D571" s="173"/>
      <c r="E571" s="173"/>
    </row>
    <row r="572" ht="15" customHeight="1">
      <c r="A572" s="270">
        <v>44036</v>
      </c>
      <c r="B572" s="78">
        <f>B571</f>
        <v>23</v>
      </c>
      <c r="C572" s="173"/>
      <c r="D572" s="173"/>
      <c r="E572" s="173"/>
    </row>
    <row r="573" ht="15" customHeight="1">
      <c r="A573" s="270">
        <v>44037</v>
      </c>
      <c r="B573" s="78">
        <f>B572</f>
        <v>23</v>
      </c>
      <c r="C573" s="173"/>
      <c r="D573" s="173"/>
      <c r="E573" s="173"/>
    </row>
    <row r="574" ht="15" customHeight="1">
      <c r="A574" s="270">
        <v>44038</v>
      </c>
      <c r="B574" s="78">
        <f>B573</f>
        <v>23</v>
      </c>
      <c r="C574" s="173"/>
      <c r="D574" s="173"/>
      <c r="E574" s="173"/>
    </row>
    <row r="575" ht="15" customHeight="1">
      <c r="A575" s="270">
        <v>44039</v>
      </c>
      <c r="B575" s="78">
        <f>B574</f>
        <v>23</v>
      </c>
      <c r="C575" s="173"/>
      <c r="D575" s="173"/>
      <c r="E575" s="173"/>
    </row>
    <row r="576" ht="15" customHeight="1">
      <c r="A576" s="270">
        <v>44040</v>
      </c>
      <c r="B576" s="78">
        <f>B575-1</f>
        <v>22</v>
      </c>
      <c r="C576" s="173"/>
      <c r="D576" s="173"/>
      <c r="E576" s="173"/>
    </row>
    <row r="577" ht="15" customHeight="1">
      <c r="A577" s="270">
        <v>44041</v>
      </c>
      <c r="B577" s="78">
        <f>B576</f>
        <v>22</v>
      </c>
      <c r="C577" s="173"/>
      <c r="D577" s="173"/>
      <c r="E577" s="173"/>
    </row>
    <row r="578" ht="15" customHeight="1">
      <c r="A578" s="270">
        <v>44042</v>
      </c>
      <c r="B578" s="78">
        <f>B577</f>
        <v>22</v>
      </c>
      <c r="C578" s="173"/>
      <c r="D578" s="173"/>
      <c r="E578" s="173"/>
    </row>
    <row r="579" ht="15" customHeight="1">
      <c r="A579" s="270">
        <v>44043</v>
      </c>
      <c r="B579" s="78">
        <f>B578</f>
        <v>22</v>
      </c>
      <c r="C579" s="173"/>
      <c r="D579" s="173"/>
      <c r="E579" s="173"/>
    </row>
    <row r="580" ht="15" customHeight="1">
      <c r="A580" s="270">
        <v>44044</v>
      </c>
      <c r="B580" s="78">
        <f>B579</f>
        <v>22</v>
      </c>
      <c r="C580" s="173"/>
      <c r="D580" s="173"/>
      <c r="E580" s="173"/>
    </row>
    <row r="581" ht="15" customHeight="1">
      <c r="A581" s="270">
        <v>44045</v>
      </c>
      <c r="B581" s="78">
        <f>B580</f>
        <v>22</v>
      </c>
      <c r="C581" s="173"/>
      <c r="D581" s="173"/>
      <c r="E581" s="173"/>
    </row>
    <row r="582" ht="15" customHeight="1">
      <c r="A582" s="270">
        <v>44046</v>
      </c>
      <c r="B582" s="78">
        <f>B581</f>
        <v>22</v>
      </c>
      <c r="C582" s="173"/>
      <c r="D582" s="173"/>
      <c r="E582" s="173"/>
    </row>
    <row r="583" ht="15" customHeight="1">
      <c r="A583" s="270">
        <v>44047</v>
      </c>
      <c r="B583" s="78">
        <f>B582-1</f>
        <v>21</v>
      </c>
      <c r="C583" s="173"/>
      <c r="D583" s="173"/>
      <c r="E583" s="173"/>
    </row>
    <row r="584" ht="15" customHeight="1">
      <c r="A584" s="270">
        <v>44048</v>
      </c>
      <c r="B584" s="78">
        <f>B583</f>
        <v>21</v>
      </c>
      <c r="C584" s="173"/>
      <c r="D584" s="173"/>
      <c r="E584" s="173"/>
    </row>
    <row r="585" ht="15" customHeight="1">
      <c r="A585" s="270">
        <v>44049</v>
      </c>
      <c r="B585" s="78">
        <f>B584</f>
        <v>21</v>
      </c>
      <c r="C585" s="173"/>
      <c r="D585" s="173"/>
      <c r="E585" s="173"/>
    </row>
    <row r="586" ht="15" customHeight="1">
      <c r="A586" s="270">
        <v>44050</v>
      </c>
      <c r="B586" s="78">
        <f>B585</f>
        <v>21</v>
      </c>
      <c r="C586" s="173"/>
      <c r="D586" s="173"/>
      <c r="E586" s="173"/>
    </row>
    <row r="587" ht="15" customHeight="1">
      <c r="A587" s="270">
        <v>44051</v>
      </c>
      <c r="B587" s="78">
        <f>B586</f>
        <v>21</v>
      </c>
      <c r="C587" s="173"/>
      <c r="D587" s="173"/>
      <c r="E587" s="173"/>
    </row>
    <row r="588" ht="15" customHeight="1">
      <c r="A588" s="270">
        <v>44052</v>
      </c>
      <c r="B588" s="78">
        <f>B587</f>
        <v>21</v>
      </c>
      <c r="C588" s="173"/>
      <c r="D588" s="173"/>
      <c r="E588" s="173"/>
    </row>
    <row r="589" ht="15" customHeight="1">
      <c r="A589" s="270">
        <v>44053</v>
      </c>
      <c r="B589" s="78">
        <f>B588</f>
        <v>21</v>
      </c>
      <c r="C589" s="173"/>
      <c r="D589" s="173"/>
      <c r="E589" s="173"/>
    </row>
    <row r="590" ht="15" customHeight="1">
      <c r="A590" s="270">
        <v>44054</v>
      </c>
      <c r="B590" s="78">
        <f>B589-1</f>
        <v>20</v>
      </c>
      <c r="C590" s="173"/>
      <c r="D590" s="173"/>
      <c r="E590" s="173"/>
    </row>
    <row r="591" ht="15" customHeight="1">
      <c r="A591" s="270">
        <v>44055</v>
      </c>
      <c r="B591" s="78">
        <f>B590</f>
        <v>20</v>
      </c>
      <c r="C591" s="173"/>
      <c r="D591" s="173"/>
      <c r="E591" s="173"/>
    </row>
    <row r="592" ht="15" customHeight="1">
      <c r="A592" s="270">
        <v>44056</v>
      </c>
      <c r="B592" s="78">
        <f>B591</f>
        <v>20</v>
      </c>
      <c r="C592" s="173"/>
      <c r="D592" s="173"/>
      <c r="E592" s="173"/>
    </row>
    <row r="593" ht="15" customHeight="1">
      <c r="A593" s="270">
        <v>44057</v>
      </c>
      <c r="B593" s="78">
        <f>B592</f>
        <v>20</v>
      </c>
      <c r="C593" s="173"/>
      <c r="D593" s="173"/>
      <c r="E593" s="173"/>
    </row>
    <row r="594" ht="15" customHeight="1">
      <c r="A594" s="270">
        <v>44058</v>
      </c>
      <c r="B594" s="78">
        <f>B593</f>
        <v>20</v>
      </c>
      <c r="C594" s="173"/>
      <c r="D594" s="173"/>
      <c r="E594" s="173"/>
    </row>
    <row r="595" ht="15" customHeight="1">
      <c r="A595" s="270">
        <v>44059</v>
      </c>
      <c r="B595" s="78">
        <f>B594</f>
        <v>20</v>
      </c>
      <c r="C595" s="173"/>
      <c r="D595" s="173"/>
      <c r="E595" s="173"/>
    </row>
    <row r="596" ht="15" customHeight="1">
      <c r="A596" s="270">
        <v>44060</v>
      </c>
      <c r="B596" s="78">
        <f>B595</f>
        <v>20</v>
      </c>
      <c r="C596" s="173"/>
      <c r="D596" s="173"/>
      <c r="E596" s="173"/>
    </row>
    <row r="597" ht="15" customHeight="1">
      <c r="A597" s="270">
        <v>44061</v>
      </c>
      <c r="B597" s="78">
        <f>B596-1</f>
        <v>19</v>
      </c>
      <c r="C597" s="173"/>
      <c r="D597" s="173"/>
      <c r="E597" s="173"/>
    </row>
    <row r="598" ht="15" customHeight="1">
      <c r="A598" s="270">
        <v>44062</v>
      </c>
      <c r="B598" s="78">
        <f>B597</f>
        <v>19</v>
      </c>
      <c r="C598" s="173"/>
      <c r="D598" s="173"/>
      <c r="E598" s="173"/>
    </row>
    <row r="599" ht="15" customHeight="1">
      <c r="A599" s="270">
        <v>44063</v>
      </c>
      <c r="B599" s="78">
        <f>B598</f>
        <v>19</v>
      </c>
      <c r="C599" s="173"/>
      <c r="D599" s="173"/>
      <c r="E599" s="173"/>
    </row>
    <row r="600" ht="15" customHeight="1">
      <c r="A600" s="270">
        <v>44064</v>
      </c>
      <c r="B600" s="78">
        <f>B599</f>
        <v>19</v>
      </c>
      <c r="C600" s="173"/>
      <c r="D600" s="173"/>
      <c r="E600" s="173"/>
    </row>
    <row r="601" ht="15" customHeight="1">
      <c r="A601" s="270">
        <v>44065</v>
      </c>
      <c r="B601" s="78">
        <f>B600</f>
        <v>19</v>
      </c>
      <c r="C601" s="173"/>
      <c r="D601" s="173"/>
      <c r="E601" s="173"/>
    </row>
    <row r="602" ht="15" customHeight="1">
      <c r="A602" s="270">
        <v>44066</v>
      </c>
      <c r="B602" s="78">
        <f>B601</f>
        <v>19</v>
      </c>
      <c r="C602" s="173"/>
      <c r="D602" s="173"/>
      <c r="E602" s="173"/>
    </row>
    <row r="603" ht="15" customHeight="1">
      <c r="A603" s="270">
        <v>44067</v>
      </c>
      <c r="B603" s="78">
        <f>B602</f>
        <v>19</v>
      </c>
      <c r="C603" s="173"/>
      <c r="D603" s="173"/>
      <c r="E603" s="173"/>
    </row>
    <row r="604" ht="15" customHeight="1">
      <c r="A604" s="270">
        <v>44068</v>
      </c>
      <c r="B604" s="78">
        <f>B603-1</f>
        <v>18</v>
      </c>
      <c r="C604" s="173"/>
      <c r="D604" s="173"/>
      <c r="E604" s="173"/>
    </row>
    <row r="605" ht="15" customHeight="1">
      <c r="A605" s="270">
        <v>44069</v>
      </c>
      <c r="B605" s="78">
        <f>B604</f>
        <v>18</v>
      </c>
      <c r="C605" s="173"/>
      <c r="D605" s="173"/>
      <c r="E605" s="173"/>
    </row>
    <row r="606" ht="15" customHeight="1">
      <c r="A606" s="270">
        <v>44070</v>
      </c>
      <c r="B606" s="78">
        <f>B605</f>
        <v>18</v>
      </c>
      <c r="C606" s="173"/>
      <c r="D606" s="173"/>
      <c r="E606" s="173"/>
    </row>
    <row r="607" ht="15" customHeight="1">
      <c r="A607" s="270">
        <v>44071</v>
      </c>
      <c r="B607" s="78">
        <f>B606</f>
        <v>18</v>
      </c>
      <c r="C607" s="173"/>
      <c r="D607" s="173"/>
      <c r="E607" s="173"/>
    </row>
    <row r="608" ht="15" customHeight="1">
      <c r="A608" s="270">
        <v>44072</v>
      </c>
      <c r="B608" s="78">
        <f>B607</f>
        <v>18</v>
      </c>
      <c r="C608" s="173"/>
      <c r="D608" s="173"/>
      <c r="E608" s="173"/>
    </row>
    <row r="609" ht="15" customHeight="1">
      <c r="A609" s="270">
        <v>44073</v>
      </c>
      <c r="B609" s="78">
        <f>B608</f>
        <v>18</v>
      </c>
      <c r="C609" s="173"/>
      <c r="D609" s="173"/>
      <c r="E609" s="173"/>
    </row>
    <row r="610" ht="15" customHeight="1">
      <c r="A610" s="270">
        <v>44074</v>
      </c>
      <c r="B610" s="78">
        <f>B609</f>
        <v>18</v>
      </c>
      <c r="C610" s="173"/>
      <c r="D610" s="173"/>
      <c r="E610" s="173"/>
    </row>
    <row r="611" ht="15" customHeight="1">
      <c r="A611" s="270">
        <v>44075</v>
      </c>
      <c r="B611" s="78">
        <f>B610-1</f>
        <v>17</v>
      </c>
      <c r="C611" s="173"/>
      <c r="D611" s="173"/>
      <c r="E611" s="173"/>
    </row>
    <row r="612" ht="15" customHeight="1">
      <c r="A612" s="270">
        <v>44076</v>
      </c>
      <c r="B612" s="78">
        <f>B611</f>
        <v>17</v>
      </c>
      <c r="C612" s="173"/>
      <c r="D612" s="173"/>
      <c r="E612" s="173"/>
    </row>
    <row r="613" ht="15" customHeight="1">
      <c r="A613" s="270">
        <v>44077</v>
      </c>
      <c r="B613" s="78">
        <f>B612</f>
        <v>17</v>
      </c>
      <c r="C613" s="173"/>
      <c r="D613" s="173"/>
      <c r="E613" s="173"/>
    </row>
    <row r="614" ht="15" customHeight="1">
      <c r="A614" s="270">
        <v>44078</v>
      </c>
      <c r="B614" s="78">
        <f>B613</f>
        <v>17</v>
      </c>
      <c r="C614" s="173"/>
      <c r="D614" s="173"/>
      <c r="E614" s="173"/>
    </row>
    <row r="615" ht="15" customHeight="1">
      <c r="A615" s="270">
        <v>44079</v>
      </c>
      <c r="B615" s="78">
        <f>B614</f>
        <v>17</v>
      </c>
      <c r="C615" s="173"/>
      <c r="D615" s="173"/>
      <c r="E615" s="173"/>
    </row>
    <row r="616" ht="15" customHeight="1">
      <c r="A616" s="270">
        <v>44080</v>
      </c>
      <c r="B616" s="78">
        <f>B615</f>
        <v>17</v>
      </c>
      <c r="C616" s="173"/>
      <c r="D616" s="173"/>
      <c r="E616" s="173"/>
    </row>
    <row r="617" ht="15" customHeight="1">
      <c r="A617" s="270">
        <v>44081</v>
      </c>
      <c r="B617" s="78">
        <f>B616</f>
        <v>17</v>
      </c>
      <c r="C617" s="173"/>
      <c r="D617" s="173"/>
      <c r="E617" s="173"/>
    </row>
    <row r="618" ht="15" customHeight="1">
      <c r="A618" s="270">
        <v>44082</v>
      </c>
      <c r="B618" s="78">
        <f>B617-1</f>
        <v>16</v>
      </c>
      <c r="C618" s="173"/>
      <c r="D618" s="173"/>
      <c r="E618" s="173"/>
    </row>
    <row r="619" ht="15" customHeight="1">
      <c r="A619" s="270">
        <v>44083</v>
      </c>
      <c r="B619" s="78">
        <f>B618</f>
        <v>16</v>
      </c>
      <c r="C619" s="173"/>
      <c r="D619" s="173"/>
      <c r="E619" s="173"/>
    </row>
    <row r="620" ht="15" customHeight="1">
      <c r="A620" s="270">
        <v>44084</v>
      </c>
      <c r="B620" s="78">
        <f>B619</f>
        <v>16</v>
      </c>
      <c r="C620" s="173"/>
      <c r="D620" s="173"/>
      <c r="E620" s="173"/>
    </row>
    <row r="621" ht="15" customHeight="1">
      <c r="A621" s="270">
        <v>44085</v>
      </c>
      <c r="B621" s="78">
        <f>B620</f>
        <v>16</v>
      </c>
      <c r="C621" s="173"/>
      <c r="D621" s="173"/>
      <c r="E621" s="173"/>
    </row>
    <row r="622" ht="15" customHeight="1">
      <c r="A622" s="270">
        <v>44086</v>
      </c>
      <c r="B622" s="78">
        <f>B621</f>
        <v>16</v>
      </c>
      <c r="C622" s="173"/>
      <c r="D622" s="173"/>
      <c r="E622" s="173"/>
    </row>
    <row r="623" ht="15" customHeight="1">
      <c r="A623" s="270">
        <v>44087</v>
      </c>
      <c r="B623" s="78">
        <f>B622</f>
        <v>16</v>
      </c>
      <c r="C623" s="173"/>
      <c r="D623" s="173"/>
      <c r="E623" s="173"/>
    </row>
    <row r="624" ht="15" customHeight="1">
      <c r="A624" s="270">
        <v>44088</v>
      </c>
      <c r="B624" s="78">
        <f>B623</f>
        <v>16</v>
      </c>
      <c r="C624" s="173"/>
      <c r="D624" s="173"/>
      <c r="E624" s="173"/>
    </row>
    <row r="625" ht="15" customHeight="1">
      <c r="A625" s="270">
        <v>44089</v>
      </c>
      <c r="B625" s="78">
        <f>B624-1</f>
        <v>15</v>
      </c>
      <c r="C625" s="173"/>
      <c r="D625" s="173"/>
      <c r="E625" s="173"/>
    </row>
    <row r="626" ht="15" customHeight="1">
      <c r="A626" s="270">
        <v>44090</v>
      </c>
      <c r="B626" s="78">
        <f>B625</f>
        <v>15</v>
      </c>
      <c r="C626" s="173"/>
      <c r="D626" s="173"/>
      <c r="E626" s="173"/>
    </row>
    <row r="627" ht="15" customHeight="1">
      <c r="A627" s="270">
        <v>44091</v>
      </c>
      <c r="B627" s="78">
        <f>B626</f>
        <v>15</v>
      </c>
      <c r="C627" s="173"/>
      <c r="D627" s="173"/>
      <c r="E627" s="173"/>
    </row>
    <row r="628" ht="15" customHeight="1">
      <c r="A628" s="270">
        <v>44092</v>
      </c>
      <c r="B628" s="78">
        <f>B627</f>
        <v>15</v>
      </c>
      <c r="C628" s="173"/>
      <c r="D628" s="173"/>
      <c r="E628" s="173"/>
    </row>
    <row r="629" ht="15" customHeight="1">
      <c r="A629" s="270">
        <v>44093</v>
      </c>
      <c r="B629" s="78">
        <f>B628</f>
        <v>15</v>
      </c>
      <c r="C629" s="173"/>
      <c r="D629" s="173"/>
      <c r="E629" s="173"/>
    </row>
    <row r="630" ht="15" customHeight="1">
      <c r="A630" s="270">
        <v>44094</v>
      </c>
      <c r="B630" s="78">
        <f>B629</f>
        <v>15</v>
      </c>
      <c r="C630" s="173"/>
      <c r="D630" s="173"/>
      <c r="E630" s="173"/>
    </row>
    <row r="631" ht="15" customHeight="1">
      <c r="A631" s="270">
        <v>44095</v>
      </c>
      <c r="B631" s="78">
        <f>B630</f>
        <v>15</v>
      </c>
      <c r="C631" s="173"/>
      <c r="D631" s="173"/>
      <c r="E631" s="173"/>
    </row>
    <row r="632" ht="15" customHeight="1">
      <c r="A632" s="270">
        <v>44096</v>
      </c>
      <c r="B632" s="78">
        <f>B631-1</f>
        <v>14</v>
      </c>
      <c r="C632" s="173"/>
      <c r="D632" s="173"/>
      <c r="E632" s="173"/>
    </row>
    <row r="633" ht="15" customHeight="1">
      <c r="A633" s="270">
        <v>44097</v>
      </c>
      <c r="B633" s="78">
        <f>B632</f>
        <v>14</v>
      </c>
      <c r="C633" s="173"/>
      <c r="D633" s="173"/>
      <c r="E633" s="173"/>
    </row>
    <row r="634" ht="15" customHeight="1">
      <c r="A634" s="270">
        <v>44098</v>
      </c>
      <c r="B634" s="78">
        <f>B633</f>
        <v>14</v>
      </c>
      <c r="C634" s="173"/>
      <c r="D634" s="173"/>
      <c r="E634" s="173"/>
    </row>
    <row r="635" ht="15" customHeight="1">
      <c r="A635" s="270">
        <v>44099</v>
      </c>
      <c r="B635" s="78">
        <f>B634</f>
        <v>14</v>
      </c>
      <c r="C635" s="173"/>
      <c r="D635" s="173"/>
      <c r="E635" s="173"/>
    </row>
    <row r="636" ht="15" customHeight="1">
      <c r="A636" s="270">
        <v>44100</v>
      </c>
      <c r="B636" s="78">
        <f>B635</f>
        <v>14</v>
      </c>
      <c r="C636" s="173"/>
      <c r="D636" s="173"/>
      <c r="E636" s="173"/>
    </row>
    <row r="637" ht="15" customHeight="1">
      <c r="A637" s="270">
        <v>44101</v>
      </c>
      <c r="B637" s="78">
        <f>B636</f>
        <v>14</v>
      </c>
      <c r="C637" s="173"/>
      <c r="D637" s="173"/>
      <c r="E637" s="173"/>
    </row>
    <row r="638" ht="15" customHeight="1">
      <c r="A638" s="270">
        <v>44102</v>
      </c>
      <c r="B638" s="78">
        <f>B637</f>
        <v>14</v>
      </c>
      <c r="C638" s="173"/>
      <c r="D638" s="173"/>
      <c r="E638" s="173"/>
    </row>
    <row r="639" ht="15" customHeight="1">
      <c r="A639" s="270">
        <v>44103</v>
      </c>
      <c r="B639" s="78">
        <f>B638-1</f>
        <v>13</v>
      </c>
      <c r="C639" s="173"/>
      <c r="D639" s="173"/>
      <c r="E639" s="173"/>
    </row>
    <row r="640" ht="15" customHeight="1">
      <c r="A640" s="270">
        <v>44104</v>
      </c>
      <c r="B640" s="78">
        <f>B639</f>
        <v>13</v>
      </c>
      <c r="C640" s="173"/>
      <c r="D640" s="173"/>
      <c r="E640" s="173"/>
    </row>
    <row r="641" ht="15" customHeight="1">
      <c r="A641" s="270">
        <v>44105</v>
      </c>
      <c r="B641" s="78">
        <f>B640</f>
        <v>13</v>
      </c>
      <c r="C641" s="173"/>
      <c r="D641" s="173"/>
      <c r="E641" s="173"/>
    </row>
    <row r="642" ht="15" customHeight="1">
      <c r="A642" s="270">
        <v>44106</v>
      </c>
      <c r="B642" s="78">
        <f>B641</f>
        <v>13</v>
      </c>
      <c r="C642" s="173"/>
      <c r="D642" s="173"/>
      <c r="E642" s="173"/>
    </row>
    <row r="643" ht="15" customHeight="1">
      <c r="A643" s="270">
        <v>44107</v>
      </c>
      <c r="B643" s="78">
        <f>B642</f>
        <v>13</v>
      </c>
      <c r="C643" s="173"/>
      <c r="D643" s="173"/>
      <c r="E643" s="173"/>
    </row>
    <row r="644" ht="15" customHeight="1">
      <c r="A644" s="270">
        <v>44108</v>
      </c>
      <c r="B644" s="78">
        <f>B643</f>
        <v>13</v>
      </c>
      <c r="C644" s="173"/>
      <c r="D644" s="173"/>
      <c r="E644" s="173"/>
    </row>
    <row r="645" ht="15" customHeight="1">
      <c r="A645" s="270">
        <v>44109</v>
      </c>
      <c r="B645" s="78">
        <f>B644</f>
        <v>13</v>
      </c>
      <c r="C645" s="173"/>
      <c r="D645" s="173"/>
      <c r="E645" s="173"/>
    </row>
    <row r="646" ht="15" customHeight="1">
      <c r="A646" s="270">
        <v>44110</v>
      </c>
      <c r="B646" s="78">
        <f>B645-1</f>
        <v>12</v>
      </c>
      <c r="C646" s="173"/>
      <c r="D646" s="173"/>
      <c r="E646" s="173"/>
    </row>
    <row r="647" ht="15" customHeight="1">
      <c r="A647" s="270">
        <v>44111</v>
      </c>
      <c r="B647" s="78">
        <f>B646</f>
        <v>12</v>
      </c>
      <c r="C647" s="173"/>
      <c r="D647" s="173"/>
      <c r="E647" s="173"/>
    </row>
    <row r="648" ht="15" customHeight="1">
      <c r="A648" s="270">
        <v>44112</v>
      </c>
      <c r="B648" s="78">
        <f>B647</f>
        <v>12</v>
      </c>
      <c r="C648" s="173"/>
      <c r="D648" s="173"/>
      <c r="E648" s="173"/>
    </row>
    <row r="649" ht="15" customHeight="1">
      <c r="A649" s="270">
        <v>44113</v>
      </c>
      <c r="B649" s="78">
        <f>B648</f>
        <v>12</v>
      </c>
      <c r="C649" s="173"/>
      <c r="D649" s="173"/>
      <c r="E649" s="173"/>
    </row>
    <row r="650" ht="15" customHeight="1">
      <c r="A650" s="270">
        <v>44114</v>
      </c>
      <c r="B650" s="78">
        <f>B649</f>
        <v>12</v>
      </c>
      <c r="C650" s="173"/>
      <c r="D650" s="173"/>
      <c r="E650" s="173"/>
    </row>
    <row r="651" ht="15" customHeight="1">
      <c r="A651" s="270">
        <v>44115</v>
      </c>
      <c r="B651" s="78">
        <f>B650</f>
        <v>12</v>
      </c>
      <c r="C651" s="173"/>
      <c r="D651" s="173"/>
      <c r="E651" s="173"/>
    </row>
    <row r="652" ht="15" customHeight="1">
      <c r="A652" s="270">
        <v>44116</v>
      </c>
      <c r="B652" s="78">
        <f>B651</f>
        <v>12</v>
      </c>
      <c r="C652" s="173"/>
      <c r="D652" s="173"/>
      <c r="E652" s="173"/>
    </row>
    <row r="653" ht="15" customHeight="1">
      <c r="A653" s="270">
        <v>44117</v>
      </c>
      <c r="B653" s="78">
        <f>B652-1</f>
        <v>11</v>
      </c>
      <c r="C653" s="173"/>
      <c r="D653" s="173"/>
      <c r="E653" s="173"/>
    </row>
    <row r="654" ht="15" customHeight="1">
      <c r="A654" s="270">
        <v>44118</v>
      </c>
      <c r="B654" s="78">
        <f>B653</f>
        <v>11</v>
      </c>
      <c r="C654" s="173"/>
      <c r="D654" s="173"/>
      <c r="E654" s="173"/>
    </row>
    <row r="655" ht="15" customHeight="1">
      <c r="A655" s="270">
        <v>44119</v>
      </c>
      <c r="B655" s="78">
        <f>B654</f>
        <v>11</v>
      </c>
      <c r="C655" s="173"/>
      <c r="D655" s="173"/>
      <c r="E655" s="173"/>
    </row>
    <row r="656" ht="15" customHeight="1">
      <c r="A656" s="270">
        <v>44120</v>
      </c>
      <c r="B656" s="78">
        <f>B655</f>
        <v>11</v>
      </c>
      <c r="C656" s="173"/>
      <c r="D656" s="173"/>
      <c r="E656" s="173"/>
    </row>
    <row r="657" ht="15" customHeight="1">
      <c r="A657" s="270">
        <v>44121</v>
      </c>
      <c r="B657" s="78">
        <f>B656</f>
        <v>11</v>
      </c>
      <c r="C657" s="173"/>
      <c r="D657" s="173"/>
      <c r="E657" s="173"/>
    </row>
    <row r="658" ht="15" customHeight="1">
      <c r="A658" s="270">
        <v>44122</v>
      </c>
      <c r="B658" s="78">
        <f>B657</f>
        <v>11</v>
      </c>
      <c r="C658" s="173"/>
      <c r="D658" s="173"/>
      <c r="E658" s="173"/>
    </row>
    <row r="659" ht="15" customHeight="1">
      <c r="A659" s="270">
        <v>44123</v>
      </c>
      <c r="B659" s="78">
        <f>B658</f>
        <v>11</v>
      </c>
      <c r="C659" s="173"/>
      <c r="D659" s="173"/>
      <c r="E659" s="173"/>
    </row>
    <row r="660" ht="15" customHeight="1">
      <c r="A660" s="270">
        <v>44124</v>
      </c>
      <c r="B660" s="78">
        <f>B659-1</f>
        <v>10</v>
      </c>
      <c r="C660" s="173"/>
      <c r="D660" s="173"/>
      <c r="E660" s="173"/>
    </row>
    <row r="661" ht="15" customHeight="1">
      <c r="A661" s="270">
        <v>44125</v>
      </c>
      <c r="B661" s="78">
        <f>B660</f>
        <v>10</v>
      </c>
      <c r="C661" s="173"/>
      <c r="D661" s="173"/>
      <c r="E661" s="173"/>
    </row>
    <row r="662" ht="15" customHeight="1">
      <c r="A662" s="270">
        <v>44126</v>
      </c>
      <c r="B662" s="78">
        <f>B661</f>
        <v>10</v>
      </c>
      <c r="C662" s="173"/>
      <c r="D662" s="173"/>
      <c r="E662" s="173"/>
    </row>
    <row r="663" ht="15" customHeight="1">
      <c r="A663" s="270">
        <v>44127</v>
      </c>
      <c r="B663" s="78">
        <f>B662</f>
        <v>10</v>
      </c>
      <c r="C663" s="173"/>
      <c r="D663" s="173"/>
      <c r="E663" s="173"/>
    </row>
    <row r="664" ht="15" customHeight="1">
      <c r="A664" s="270">
        <v>44128</v>
      </c>
      <c r="B664" s="78">
        <f>B663</f>
        <v>10</v>
      </c>
      <c r="C664" s="173"/>
      <c r="D664" s="173"/>
      <c r="E664" s="173"/>
    </row>
    <row r="665" ht="15" customHeight="1">
      <c r="A665" s="270">
        <v>44129</v>
      </c>
      <c r="B665" s="78">
        <f>B664</f>
        <v>10</v>
      </c>
      <c r="C665" s="173"/>
      <c r="D665" s="173"/>
      <c r="E665" s="173"/>
    </row>
    <row r="666" ht="15" customHeight="1">
      <c r="A666" s="270">
        <v>44130</v>
      </c>
      <c r="B666" s="78">
        <f>B665</f>
        <v>10</v>
      </c>
      <c r="C666" s="173"/>
      <c r="D666" s="173"/>
      <c r="E666" s="173"/>
    </row>
    <row r="667" ht="15" customHeight="1">
      <c r="A667" s="270">
        <v>44131</v>
      </c>
      <c r="B667" s="78">
        <f>B666-1</f>
        <v>9</v>
      </c>
      <c r="C667" s="173"/>
      <c r="D667" s="173"/>
      <c r="E667" s="173"/>
    </row>
    <row r="668" ht="15" customHeight="1">
      <c r="A668" s="270">
        <v>44132</v>
      </c>
      <c r="B668" s="78">
        <f>B667</f>
        <v>9</v>
      </c>
      <c r="C668" s="173"/>
      <c r="D668" s="173"/>
      <c r="E668" s="173"/>
    </row>
    <row r="669" ht="15" customHeight="1">
      <c r="A669" s="270">
        <v>44133</v>
      </c>
      <c r="B669" s="78">
        <f>B668</f>
        <v>9</v>
      </c>
      <c r="C669" s="173"/>
      <c r="D669" s="173"/>
      <c r="E669" s="173"/>
    </row>
    <row r="670" ht="15" customHeight="1">
      <c r="A670" s="270">
        <v>44134</v>
      </c>
      <c r="B670" s="78">
        <f>B669</f>
        <v>9</v>
      </c>
      <c r="C670" s="173"/>
      <c r="D670" s="173"/>
      <c r="E670" s="173"/>
    </row>
    <row r="671" ht="15" customHeight="1">
      <c r="A671" s="270">
        <v>44135</v>
      </c>
      <c r="B671" s="78">
        <f>B670</f>
        <v>9</v>
      </c>
      <c r="C671" s="173"/>
      <c r="D671" s="173"/>
      <c r="E671" s="173"/>
    </row>
    <row r="672" ht="15" customHeight="1">
      <c r="A672" s="270">
        <v>44136</v>
      </c>
      <c r="B672" s="78">
        <f>B671</f>
        <v>9</v>
      </c>
      <c r="C672" s="173"/>
      <c r="D672" s="173"/>
      <c r="E672" s="173"/>
    </row>
    <row r="673" ht="15" customHeight="1">
      <c r="A673" s="270">
        <v>44137</v>
      </c>
      <c r="B673" s="78">
        <f>B672</f>
        <v>9</v>
      </c>
      <c r="C673" s="173"/>
      <c r="D673" s="173"/>
      <c r="E673" s="173"/>
    </row>
    <row r="674" ht="15" customHeight="1">
      <c r="A674" s="270">
        <v>44138</v>
      </c>
      <c r="B674" s="78">
        <f>B673-1</f>
        <v>8</v>
      </c>
      <c r="C674" s="173"/>
      <c r="D674" s="173"/>
      <c r="E674" s="173"/>
    </row>
    <row r="675" ht="15" customHeight="1">
      <c r="A675" s="270">
        <v>44139</v>
      </c>
      <c r="B675" s="78">
        <f>B674</f>
        <v>8</v>
      </c>
      <c r="C675" s="173"/>
      <c r="D675" s="173"/>
      <c r="E675" s="173"/>
    </row>
    <row r="676" ht="15" customHeight="1">
      <c r="A676" s="270">
        <v>44140</v>
      </c>
      <c r="B676" s="78">
        <f>B675</f>
        <v>8</v>
      </c>
      <c r="C676" s="173"/>
      <c r="D676" s="173"/>
      <c r="E676" s="173"/>
    </row>
    <row r="677" ht="15" customHeight="1">
      <c r="A677" s="270">
        <v>44141</v>
      </c>
      <c r="B677" s="78">
        <f>B676</f>
        <v>8</v>
      </c>
      <c r="C677" s="173"/>
      <c r="D677" s="173"/>
      <c r="E677" s="173"/>
    </row>
    <row r="678" ht="15" customHeight="1">
      <c r="A678" s="270">
        <v>44142</v>
      </c>
      <c r="B678" s="78">
        <f>B677</f>
        <v>8</v>
      </c>
      <c r="C678" s="173"/>
      <c r="D678" s="173"/>
      <c r="E678" s="173"/>
    </row>
    <row r="679" ht="15" customHeight="1">
      <c r="A679" s="270">
        <v>44143</v>
      </c>
      <c r="B679" s="78">
        <f>B678</f>
        <v>8</v>
      </c>
      <c r="C679" s="173"/>
      <c r="D679" s="173"/>
      <c r="E679" s="173"/>
    </row>
    <row r="680" ht="15" customHeight="1">
      <c r="A680" s="270">
        <v>44144</v>
      </c>
      <c r="B680" s="78">
        <f>B679</f>
        <v>8</v>
      </c>
      <c r="C680" s="173"/>
      <c r="D680" s="173"/>
      <c r="E680" s="173"/>
    </row>
    <row r="681" ht="15" customHeight="1">
      <c r="A681" s="270">
        <v>44145</v>
      </c>
      <c r="B681" s="78">
        <f>B680-1</f>
        <v>7</v>
      </c>
      <c r="C681" s="173"/>
      <c r="D681" s="173"/>
      <c r="E681" s="173"/>
    </row>
    <row r="682" ht="15" customHeight="1">
      <c r="A682" s="270">
        <v>44146</v>
      </c>
      <c r="B682" s="78">
        <f>B681</f>
        <v>7</v>
      </c>
      <c r="C682" s="173"/>
      <c r="D682" s="173"/>
      <c r="E682" s="173"/>
    </row>
    <row r="683" ht="15" customHeight="1">
      <c r="A683" s="270">
        <v>44147</v>
      </c>
      <c r="B683" s="78">
        <f>B682</f>
        <v>7</v>
      </c>
      <c r="C683" s="173"/>
      <c r="D683" s="173"/>
      <c r="E683" s="173"/>
    </row>
    <row r="684" ht="15" customHeight="1">
      <c r="A684" s="270">
        <v>44148</v>
      </c>
      <c r="B684" s="78">
        <f>B683</f>
        <v>7</v>
      </c>
      <c r="C684" s="173"/>
      <c r="D684" s="173"/>
      <c r="E684" s="173"/>
    </row>
    <row r="685" ht="15" customHeight="1">
      <c r="A685" s="270">
        <v>44149</v>
      </c>
      <c r="B685" s="78">
        <f>B684</f>
        <v>7</v>
      </c>
      <c r="C685" s="173"/>
      <c r="D685" s="173"/>
      <c r="E685" s="173"/>
    </row>
    <row r="686" ht="15" customHeight="1">
      <c r="A686" s="270">
        <v>44150</v>
      </c>
      <c r="B686" s="78">
        <f>B685</f>
        <v>7</v>
      </c>
      <c r="C686" s="173"/>
      <c r="D686" s="173"/>
      <c r="E686" s="173"/>
    </row>
    <row r="687" ht="15" customHeight="1">
      <c r="A687" s="270">
        <v>44151</v>
      </c>
      <c r="B687" s="78">
        <f>B686</f>
        <v>7</v>
      </c>
      <c r="C687" s="173"/>
      <c r="D687" s="173"/>
      <c r="E687" s="173"/>
    </row>
    <row r="688" ht="15" customHeight="1">
      <c r="A688" s="270">
        <v>44152</v>
      </c>
      <c r="B688" s="78">
        <f>B687-1</f>
        <v>6</v>
      </c>
      <c r="C688" s="173"/>
      <c r="D688" s="173"/>
      <c r="E688" s="173"/>
    </row>
    <row r="689" ht="15" customHeight="1">
      <c r="A689" s="270">
        <v>44153</v>
      </c>
      <c r="B689" s="78">
        <f>B688</f>
        <v>6</v>
      </c>
      <c r="C689" s="173"/>
      <c r="D689" s="173"/>
      <c r="E689" s="173"/>
    </row>
    <row r="690" ht="15" customHeight="1">
      <c r="A690" s="270">
        <v>44154</v>
      </c>
      <c r="B690" s="78">
        <f>B689</f>
        <v>6</v>
      </c>
      <c r="C690" s="173"/>
      <c r="D690" s="173"/>
      <c r="E690" s="173"/>
    </row>
    <row r="691" ht="15" customHeight="1">
      <c r="A691" s="270">
        <v>44155</v>
      </c>
      <c r="B691" s="78">
        <f>B690</f>
        <v>6</v>
      </c>
      <c r="C691" s="173"/>
      <c r="D691" s="173"/>
      <c r="E691" s="173"/>
    </row>
    <row r="692" ht="15" customHeight="1">
      <c r="A692" s="270">
        <v>44156</v>
      </c>
      <c r="B692" s="78">
        <f>B691</f>
        <v>6</v>
      </c>
      <c r="C692" s="173"/>
      <c r="D692" s="173"/>
      <c r="E692" s="173"/>
    </row>
    <row r="693" ht="15" customHeight="1">
      <c r="A693" s="270">
        <v>44157</v>
      </c>
      <c r="B693" s="78">
        <f>B692</f>
        <v>6</v>
      </c>
      <c r="C693" s="173"/>
      <c r="D693" s="173"/>
      <c r="E693" s="173"/>
    </row>
    <row r="694" ht="15" customHeight="1">
      <c r="A694" s="270">
        <v>44158</v>
      </c>
      <c r="B694" s="78">
        <f>B693</f>
        <v>6</v>
      </c>
      <c r="C694" s="173"/>
      <c r="D694" s="173"/>
      <c r="E694" s="173"/>
    </row>
    <row r="695" ht="15" customHeight="1">
      <c r="A695" s="270">
        <v>44159</v>
      </c>
      <c r="B695" s="78">
        <f>B694-1</f>
        <v>5</v>
      </c>
      <c r="C695" s="173"/>
      <c r="D695" s="173"/>
      <c r="E695" s="173"/>
    </row>
    <row r="696" ht="15" customHeight="1">
      <c r="A696" s="270">
        <v>44160</v>
      </c>
      <c r="B696" s="78">
        <f>B695</f>
        <v>5</v>
      </c>
      <c r="C696" s="173"/>
      <c r="D696" s="173"/>
      <c r="E696" s="173"/>
    </row>
    <row r="697" ht="15" customHeight="1">
      <c r="A697" s="270">
        <v>44161</v>
      </c>
      <c r="B697" s="78">
        <f>B696</f>
        <v>5</v>
      </c>
      <c r="C697" s="173"/>
      <c r="D697" s="173"/>
      <c r="E697" s="173"/>
    </row>
    <row r="698" ht="15" customHeight="1">
      <c r="A698" s="270">
        <v>44162</v>
      </c>
      <c r="B698" s="78">
        <f>B697</f>
        <v>5</v>
      </c>
      <c r="C698" s="173"/>
      <c r="D698" s="173"/>
      <c r="E698" s="173"/>
    </row>
    <row r="699" ht="15" customHeight="1">
      <c r="A699" s="270">
        <v>44163</v>
      </c>
      <c r="B699" s="78">
        <f>B698</f>
        <v>5</v>
      </c>
      <c r="C699" s="173"/>
      <c r="D699" s="173"/>
      <c r="E699" s="173"/>
    </row>
    <row r="700" ht="15" customHeight="1">
      <c r="A700" s="270">
        <v>44164</v>
      </c>
      <c r="B700" s="78">
        <f>B699</f>
        <v>5</v>
      </c>
      <c r="C700" s="173"/>
      <c r="D700" s="173"/>
      <c r="E700" s="173"/>
    </row>
    <row r="701" ht="15" customHeight="1">
      <c r="A701" s="270">
        <v>44165</v>
      </c>
      <c r="B701" s="78">
        <f>B700</f>
        <v>5</v>
      </c>
      <c r="C701" s="173"/>
      <c r="D701" s="173"/>
      <c r="E701" s="173"/>
    </row>
    <row r="702" ht="15" customHeight="1">
      <c r="A702" s="270">
        <v>44166</v>
      </c>
      <c r="B702" s="78">
        <f>B701-1</f>
        <v>4</v>
      </c>
      <c r="C702" s="173"/>
      <c r="D702" s="173"/>
      <c r="E702" s="173"/>
    </row>
    <row r="703" ht="15" customHeight="1">
      <c r="A703" s="270">
        <v>44167</v>
      </c>
      <c r="B703" s="78">
        <f>B702</f>
        <v>4</v>
      </c>
      <c r="C703" s="173"/>
      <c r="D703" s="173"/>
      <c r="E703" s="173"/>
    </row>
    <row r="704" ht="15" customHeight="1">
      <c r="A704" s="270">
        <v>44168</v>
      </c>
      <c r="B704" s="78">
        <f>B703</f>
        <v>4</v>
      </c>
      <c r="C704" s="173"/>
      <c r="D704" s="173"/>
      <c r="E704" s="173"/>
    </row>
    <row r="705" ht="15" customHeight="1">
      <c r="A705" s="270">
        <v>44169</v>
      </c>
      <c r="B705" s="78">
        <f>B704</f>
        <v>4</v>
      </c>
      <c r="C705" s="173"/>
      <c r="D705" s="173"/>
      <c r="E705" s="173"/>
    </row>
    <row r="706" ht="15" customHeight="1">
      <c r="A706" s="270">
        <v>44170</v>
      </c>
      <c r="B706" s="78">
        <f>B705</f>
        <v>4</v>
      </c>
      <c r="C706" s="173"/>
      <c r="D706" s="173"/>
      <c r="E706" s="173"/>
    </row>
    <row r="707" ht="15" customHeight="1">
      <c r="A707" s="270">
        <v>44171</v>
      </c>
      <c r="B707" s="78">
        <f>B706</f>
        <v>4</v>
      </c>
      <c r="C707" s="173"/>
      <c r="D707" s="173"/>
      <c r="E707" s="173"/>
    </row>
    <row r="708" ht="15" customHeight="1">
      <c r="A708" s="270">
        <v>44172</v>
      </c>
      <c r="B708" s="78">
        <f>B707</f>
        <v>4</v>
      </c>
      <c r="C708" s="173"/>
      <c r="D708" s="173"/>
      <c r="E708" s="173"/>
    </row>
    <row r="709" ht="15" customHeight="1">
      <c r="A709" s="270">
        <v>44173</v>
      </c>
      <c r="B709" s="78">
        <f>B708-1</f>
        <v>3</v>
      </c>
      <c r="C709" s="173"/>
      <c r="D709" s="173"/>
      <c r="E709" s="173"/>
    </row>
    <row r="710" ht="15" customHeight="1">
      <c r="A710" s="270">
        <v>44174</v>
      </c>
      <c r="B710" s="78">
        <f>B709</f>
        <v>3</v>
      </c>
      <c r="C710" s="173"/>
      <c r="D710" s="173"/>
      <c r="E710" s="173"/>
    </row>
    <row r="711" ht="15" customHeight="1">
      <c r="A711" s="270">
        <v>44175</v>
      </c>
      <c r="B711" s="78">
        <f>B710</f>
        <v>3</v>
      </c>
      <c r="C711" s="173"/>
      <c r="D711" s="173"/>
      <c r="E711" s="173"/>
    </row>
    <row r="712" ht="15" customHeight="1">
      <c r="A712" s="270">
        <v>44176</v>
      </c>
      <c r="B712" s="78">
        <f>B711</f>
        <v>3</v>
      </c>
      <c r="C712" s="173"/>
      <c r="D712" s="173"/>
      <c r="E712" s="173"/>
    </row>
    <row r="713" ht="15" customHeight="1">
      <c r="A713" s="270">
        <v>44177</v>
      </c>
      <c r="B713" s="78">
        <f>B712</f>
        <v>3</v>
      </c>
      <c r="C713" s="173"/>
      <c r="D713" s="173"/>
      <c r="E713" s="173"/>
    </row>
    <row r="714" ht="15" customHeight="1">
      <c r="A714" s="270">
        <v>44178</v>
      </c>
      <c r="B714" s="78">
        <f>B713</f>
        <v>3</v>
      </c>
      <c r="C714" s="173"/>
      <c r="D714" s="173"/>
      <c r="E714" s="173"/>
    </row>
    <row r="715" ht="15" customHeight="1">
      <c r="A715" s="270">
        <v>44179</v>
      </c>
      <c r="B715" s="78">
        <f>B714</f>
        <v>3</v>
      </c>
      <c r="C715" s="173"/>
      <c r="D715" s="173"/>
      <c r="E715" s="173"/>
    </row>
    <row r="716" ht="15" customHeight="1">
      <c r="A716" s="270">
        <v>44180</v>
      </c>
      <c r="B716" s="78">
        <f>B715-1</f>
        <v>2</v>
      </c>
      <c r="C716" s="173"/>
      <c r="D716" s="173"/>
      <c r="E716" s="173"/>
    </row>
    <row r="717" ht="15" customHeight="1">
      <c r="A717" s="270">
        <v>44181</v>
      </c>
      <c r="B717" s="78">
        <f>B716</f>
        <v>2</v>
      </c>
      <c r="C717" s="173"/>
      <c r="D717" s="173"/>
      <c r="E717" s="173"/>
    </row>
    <row r="718" ht="15" customHeight="1">
      <c r="A718" s="270">
        <v>44182</v>
      </c>
      <c r="B718" s="78">
        <f>B717</f>
        <v>2</v>
      </c>
      <c r="C718" s="173"/>
      <c r="D718" s="173"/>
      <c r="E718" s="173"/>
    </row>
    <row r="719" ht="15" customHeight="1">
      <c r="A719" s="270">
        <v>44183</v>
      </c>
      <c r="B719" s="78">
        <f>B718</f>
        <v>2</v>
      </c>
      <c r="C719" s="173"/>
      <c r="D719" s="173"/>
      <c r="E719" s="173"/>
    </row>
    <row r="720" ht="15" customHeight="1">
      <c r="A720" s="270">
        <v>44184</v>
      </c>
      <c r="B720" s="78">
        <f>B719</f>
        <v>2</v>
      </c>
      <c r="C720" s="173"/>
      <c r="D720" s="173"/>
      <c r="E720" s="173"/>
    </row>
    <row r="721" ht="15" customHeight="1">
      <c r="A721" s="270">
        <v>44185</v>
      </c>
      <c r="B721" s="78">
        <f>B720</f>
        <v>2</v>
      </c>
      <c r="C721" s="173"/>
      <c r="D721" s="173"/>
      <c r="E721" s="173"/>
    </row>
    <row r="722" ht="15" customHeight="1">
      <c r="A722" s="270">
        <v>44186</v>
      </c>
      <c r="B722" s="78">
        <f>B721</f>
        <v>2</v>
      </c>
      <c r="C722" s="173"/>
      <c r="D722" s="173"/>
      <c r="E722" s="173"/>
    </row>
    <row r="723" ht="15" customHeight="1">
      <c r="A723" s="270">
        <v>44187</v>
      </c>
      <c r="B723" s="78">
        <f>B722-1</f>
        <v>1</v>
      </c>
      <c r="C723" s="173"/>
      <c r="D723" s="173"/>
      <c r="E723" s="173"/>
    </row>
    <row r="724" ht="15" customHeight="1">
      <c r="A724" s="270">
        <v>44188</v>
      </c>
      <c r="B724" s="78">
        <f>B723</f>
        <v>1</v>
      </c>
      <c r="C724" s="173"/>
      <c r="D724" s="173"/>
      <c r="E724" s="173"/>
    </row>
    <row r="725" ht="15" customHeight="1">
      <c r="A725" s="270">
        <v>44189</v>
      </c>
      <c r="B725" s="78">
        <f>B724</f>
        <v>1</v>
      </c>
      <c r="C725" s="173"/>
      <c r="D725" s="173"/>
      <c r="E725" s="173"/>
    </row>
    <row r="726" ht="15" customHeight="1">
      <c r="A726" s="270">
        <v>44190</v>
      </c>
      <c r="B726" s="78">
        <f>B725</f>
        <v>1</v>
      </c>
      <c r="C726" s="173"/>
      <c r="D726" s="173"/>
      <c r="E726" s="173"/>
    </row>
    <row r="727" ht="15" customHeight="1">
      <c r="A727" s="270">
        <v>44191</v>
      </c>
      <c r="B727" s="78">
        <f>B726</f>
        <v>1</v>
      </c>
      <c r="C727" s="173"/>
      <c r="D727" s="173"/>
      <c r="E727" s="173"/>
    </row>
    <row r="728" ht="15" customHeight="1">
      <c r="A728" s="270">
        <v>44192</v>
      </c>
      <c r="B728" s="78">
        <f>B727</f>
        <v>1</v>
      </c>
      <c r="C728" s="173"/>
      <c r="D728" s="173"/>
      <c r="E728" s="173"/>
    </row>
    <row r="729" ht="15" customHeight="1">
      <c r="A729" s="270">
        <v>44193</v>
      </c>
      <c r="B729" s="78">
        <f>B728</f>
        <v>1</v>
      </c>
      <c r="C729" s="173"/>
      <c r="D729" s="173"/>
      <c r="E729" s="173"/>
    </row>
    <row r="730" ht="15" customHeight="1">
      <c r="A730" s="270">
        <v>44194</v>
      </c>
      <c r="B730" s="174"/>
      <c r="C730" s="173"/>
      <c r="D730" s="173"/>
      <c r="E730" s="173"/>
    </row>
    <row r="731" ht="15" customHeight="1">
      <c r="A731" s="270">
        <v>44195</v>
      </c>
      <c r="B731" s="174"/>
      <c r="C731" s="173"/>
      <c r="D731" s="173"/>
      <c r="E731" s="173"/>
    </row>
    <row r="732" ht="15" customHeight="1">
      <c r="A732" s="270">
        <v>44196</v>
      </c>
      <c r="B732" s="174"/>
      <c r="C732" s="173"/>
      <c r="D732" s="173"/>
      <c r="E732" s="173"/>
    </row>
    <row r="733" ht="15" customHeight="1">
      <c r="A733" s="270">
        <v>44197</v>
      </c>
      <c r="B733" s="174"/>
      <c r="C733" s="173"/>
      <c r="D733" s="173"/>
      <c r="E733" s="173"/>
    </row>
    <row r="734" ht="15" customHeight="1">
      <c r="A734" s="270">
        <v>44198</v>
      </c>
      <c r="B734" s="174"/>
      <c r="C734" s="173"/>
      <c r="D734" s="173"/>
      <c r="E734" s="173"/>
    </row>
    <row r="735" ht="15" customHeight="1">
      <c r="A735" s="270">
        <v>44199</v>
      </c>
      <c r="B735" s="174"/>
      <c r="C735" s="173"/>
      <c r="D735" s="173"/>
      <c r="E735" s="173"/>
    </row>
    <row r="736" ht="15" customHeight="1">
      <c r="A736" s="270">
        <v>44200</v>
      </c>
      <c r="B736" s="174"/>
      <c r="C736" s="173"/>
      <c r="D736" s="173"/>
      <c r="E736" s="173"/>
    </row>
    <row r="737" ht="15" customHeight="1">
      <c r="A737" s="270">
        <v>44201</v>
      </c>
      <c r="B737" s="174"/>
      <c r="C737" s="173"/>
      <c r="D737" s="173"/>
      <c r="E737" s="173"/>
    </row>
    <row r="738" ht="15" customHeight="1">
      <c r="A738" s="270">
        <v>44202</v>
      </c>
      <c r="B738" s="174"/>
      <c r="C738" s="173"/>
      <c r="D738" s="173"/>
      <c r="E738" s="173"/>
    </row>
    <row r="739" ht="15" customHeight="1">
      <c r="A739" s="270">
        <v>44203</v>
      </c>
      <c r="B739" s="174"/>
      <c r="C739" s="173"/>
      <c r="D739" s="173"/>
      <c r="E739" s="173"/>
    </row>
    <row r="740" ht="15" customHeight="1">
      <c r="A740" s="270">
        <v>44204</v>
      </c>
      <c r="B740" s="174"/>
      <c r="C740" s="173"/>
      <c r="D740" s="173"/>
      <c r="E740" s="173"/>
    </row>
    <row r="741" ht="15" customHeight="1">
      <c r="A741" s="270">
        <v>44205</v>
      </c>
      <c r="B741" s="174"/>
      <c r="C741" s="173"/>
      <c r="D741" s="173"/>
      <c r="E741" s="173"/>
    </row>
    <row r="742" ht="15" customHeight="1">
      <c r="A742" s="270">
        <v>44206</v>
      </c>
      <c r="B742" s="174"/>
      <c r="C742" s="173"/>
      <c r="D742" s="173"/>
      <c r="E742" s="173"/>
    </row>
    <row r="743" ht="15" customHeight="1">
      <c r="A743" s="270">
        <v>44207</v>
      </c>
      <c r="B743" s="174"/>
      <c r="C743" s="173"/>
      <c r="D743" s="173"/>
      <c r="E743" s="173"/>
    </row>
    <row r="744" ht="15" customHeight="1">
      <c r="A744" s="270">
        <v>44208</v>
      </c>
      <c r="B744" s="174"/>
      <c r="C744" s="173"/>
      <c r="D744" s="173"/>
      <c r="E744" s="173"/>
    </row>
    <row r="745" ht="15" customHeight="1">
      <c r="A745" s="270">
        <v>44209</v>
      </c>
      <c r="B745" s="174"/>
      <c r="C745" s="173"/>
      <c r="D745" s="173"/>
      <c r="E745" s="173"/>
    </row>
    <row r="746" ht="15" customHeight="1">
      <c r="A746" s="270">
        <v>44210</v>
      </c>
      <c r="B746" s="174"/>
      <c r="C746" s="173"/>
      <c r="D746" s="173"/>
      <c r="E746" s="173"/>
    </row>
    <row r="747" ht="15" customHeight="1">
      <c r="A747" s="270">
        <v>44211</v>
      </c>
      <c r="B747" s="174"/>
      <c r="C747" s="173"/>
      <c r="D747" s="173"/>
      <c r="E747" s="173"/>
    </row>
    <row r="748" ht="15" customHeight="1">
      <c r="A748" s="270">
        <v>44212</v>
      </c>
      <c r="B748" s="174"/>
      <c r="C748" s="173"/>
      <c r="D748" s="173"/>
      <c r="E748" s="173"/>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